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6.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showInkAnnotation="0" codeName="ThisWorkbook" hidePivotFieldList="1" defaultThemeVersion="124226"/>
  <mc:AlternateContent xmlns:mc="http://schemas.openxmlformats.org/markup-compatibility/2006">
    <mc:Choice Requires="x15">
      <x15ac:absPath xmlns:x15ac="http://schemas.microsoft.com/office/spreadsheetml/2010/11/ac" url="F:\Projectes\DISCO\Tecnico\DB-FIRST-Nuclides\"/>
    </mc:Choice>
  </mc:AlternateContent>
  <bookViews>
    <workbookView xWindow="192" yWindow="228" windowWidth="7212" windowHeight="11760" tabRatio="759"/>
  </bookViews>
  <sheets>
    <sheet name="Cover" sheetId="39" r:id="rId1"/>
    <sheet name="Read first" sheetId="38" r:id="rId2"/>
    <sheet name="SummaryTable" sheetId="7" r:id="rId3"/>
    <sheet name="DataProcessing" sheetId="18" r:id="rId4"/>
    <sheet name="1990_Wilson (a)" sheetId="24" r:id="rId5"/>
    <sheet name="1990_Wilson (b)" sheetId="25" r:id="rId6"/>
    <sheet name="1995_Gray" sheetId="19" r:id="rId7"/>
    <sheet name="1997_Forsyth" sheetId="20" r:id="rId8"/>
    <sheet name="1998_Serrano" sheetId="27" r:id="rId9"/>
    <sheet name="1999_Glatz" sheetId="22" r:id="rId10"/>
    <sheet name="1999_Gray" sheetId="26" r:id="rId11"/>
    <sheet name="1999_Loida" sheetId="31" r:id="rId12"/>
    <sheet name="2006_Quiñones" sheetId="28" r:id="rId13"/>
    <sheet name="2007_Kim" sheetId="9" r:id="rId14"/>
    <sheet name="2007_Roudil" sheetId="5" r:id="rId15"/>
    <sheet name="2009_Fors" sheetId="14" r:id="rId16"/>
    <sheet name="2009_Roudil" sheetId="29" r:id="rId17"/>
    <sheet name="2011_González-Robles" sheetId="13" r:id="rId18"/>
    <sheet name="2012_Jonhson" sheetId="15" r:id="rId19"/>
    <sheet name="2012_Serrano-Purroy" sheetId="30" r:id="rId20"/>
    <sheet name="2014_Martínez-Torrents" sheetId="40" r:id="rId21"/>
    <sheet name="2014_Serrano Purroy" sheetId="32" r:id="rId22"/>
    <sheet name="2014_González-Robles" sheetId="33" r:id="rId23"/>
    <sheet name="2014_Curti" sheetId="35" r:id="rId24"/>
    <sheet name="2014_Mennecart" sheetId="36" r:id="rId25"/>
    <sheet name="2014_Roth" sheetId="37" r:id="rId26"/>
    <sheet name="References" sheetId="8" r:id="rId27"/>
  </sheets>
  <externalReferences>
    <externalReference r:id="rId28"/>
  </externalReferences>
  <definedNames>
    <definedName name="_xlnm._FilterDatabase" localSheetId="3" hidden="1">DataProcessing!$H$7:$L$93</definedName>
    <definedName name="_xlnm._FilterDatabase" localSheetId="2" hidden="1">SummaryTable!$B$2:$AE$150</definedName>
    <definedName name="DATOS" localSheetId="4">'[1]Basic info'!$C$7:$AC$305</definedName>
    <definedName name="DATOS" localSheetId="5">'[1]Basic info'!$C$7:$AC$305</definedName>
    <definedName name="DATOS" localSheetId="8">'[1]Basic info'!$C$7:$AC$305</definedName>
    <definedName name="DATOS" localSheetId="10">'[1]Basic info'!$C$7:$AC$305</definedName>
    <definedName name="DATOS" localSheetId="12">'[1]Basic info'!$C$7:$AC$305</definedName>
    <definedName name="DATOS" localSheetId="16">'[1]Basic info'!$C$7:$AC$305</definedName>
    <definedName name="DATOS" localSheetId="19">'[1]Basic info'!$C$7:$AC$305</definedName>
    <definedName name="DATOS">SummaryTable!$C$2:$AE$207</definedName>
    <definedName name="TITULOS" localSheetId="4">'[1]Basic info'!$C$7:$AC$7</definedName>
    <definedName name="TITULOS" localSheetId="5">'[1]Basic info'!$C$7:$AC$7</definedName>
    <definedName name="TITULOS" localSheetId="8">'[1]Basic info'!$C$7:$AC$7</definedName>
    <definedName name="TITULOS" localSheetId="10">'[1]Basic info'!$C$7:$AC$7</definedName>
    <definedName name="TITULOS" localSheetId="12">'[1]Basic info'!$C$7:$AC$7</definedName>
    <definedName name="TITULOS" localSheetId="16">'[1]Basic info'!$C$7:$AC$7</definedName>
    <definedName name="TITULOS" localSheetId="19">'[1]Basic info'!$C$7:$AC$7</definedName>
    <definedName name="TITULOS">SummaryTable!$C$2:$AE$2</definedName>
  </definedNames>
  <calcPr calcId="171027"/>
  <pivotCaches>
    <pivotCache cacheId="0" r:id="rId29"/>
  </pivotCaches>
</workbook>
</file>

<file path=xl/calcChain.xml><?xml version="1.0" encoding="utf-8"?>
<calcChain xmlns="http://schemas.openxmlformats.org/spreadsheetml/2006/main">
  <c r="O8" i="18" l="1"/>
  <c r="L8" i="18"/>
  <c r="I8" i="18"/>
  <c r="H8" i="18"/>
  <c r="S60" i="31" l="1"/>
  <c r="R60" i="31"/>
  <c r="Q60" i="31"/>
  <c r="P60" i="31"/>
  <c r="O60" i="31"/>
  <c r="N60" i="31"/>
  <c r="M60" i="31"/>
  <c r="L60" i="31"/>
  <c r="K60" i="31"/>
  <c r="J60" i="31"/>
  <c r="I60" i="31"/>
  <c r="H60" i="31"/>
  <c r="G60" i="31"/>
  <c r="F60" i="31"/>
  <c r="E60" i="31"/>
  <c r="D60" i="31"/>
  <c r="C60" i="31"/>
  <c r="S53" i="31"/>
  <c r="R53" i="31"/>
  <c r="Q53" i="31"/>
  <c r="P53" i="31"/>
  <c r="O53" i="31"/>
  <c r="N53" i="31"/>
  <c r="M53" i="31"/>
  <c r="L53" i="31"/>
  <c r="K53" i="31"/>
  <c r="J53" i="31"/>
  <c r="I53" i="31"/>
  <c r="H53" i="31"/>
  <c r="G53" i="31"/>
  <c r="F53" i="31"/>
  <c r="E53" i="31"/>
  <c r="D53" i="31"/>
  <c r="C53" i="31"/>
  <c r="S42" i="31"/>
  <c r="R42" i="31"/>
  <c r="Q42" i="31"/>
  <c r="P42" i="31"/>
  <c r="O42" i="31"/>
  <c r="N42" i="31"/>
  <c r="M42" i="31"/>
  <c r="L42" i="31"/>
  <c r="K42" i="31"/>
  <c r="J42" i="31"/>
  <c r="I42" i="31"/>
  <c r="H42" i="31"/>
  <c r="G42" i="31"/>
  <c r="F42" i="31"/>
  <c r="E42" i="31"/>
  <c r="D42" i="31"/>
  <c r="C42" i="31"/>
  <c r="S30" i="31"/>
  <c r="R30" i="31"/>
  <c r="Q30" i="31"/>
  <c r="P30" i="31"/>
  <c r="O30" i="31"/>
  <c r="N30" i="31"/>
  <c r="M30" i="31"/>
  <c r="L30" i="31"/>
  <c r="K30" i="31"/>
  <c r="J30" i="31"/>
  <c r="I30" i="31"/>
  <c r="H30" i="31"/>
  <c r="G30" i="31"/>
  <c r="F30" i="31"/>
  <c r="E30" i="31"/>
  <c r="D30" i="31"/>
  <c r="C30" i="31"/>
  <c r="S17" i="31"/>
  <c r="R17" i="31"/>
  <c r="Q17" i="31"/>
  <c r="P17" i="31"/>
  <c r="O17" i="31"/>
  <c r="N17" i="31"/>
  <c r="M17" i="31"/>
  <c r="L17" i="31"/>
  <c r="K17" i="31"/>
  <c r="J17" i="31"/>
  <c r="I17" i="31"/>
  <c r="H17" i="31"/>
  <c r="G17" i="31"/>
  <c r="F17" i="31"/>
  <c r="E17" i="31"/>
  <c r="D17" i="31"/>
  <c r="C17" i="31"/>
  <c r="J9" i="18" l="1"/>
  <c r="C61" i="33" l="1"/>
  <c r="C17" i="40" l="1"/>
  <c r="D17" i="40"/>
  <c r="E17" i="40"/>
  <c r="C30" i="40"/>
  <c r="D30" i="40"/>
  <c r="E30" i="40"/>
  <c r="C42" i="40"/>
  <c r="D42" i="40"/>
  <c r="E42" i="40"/>
  <c r="C53" i="40"/>
  <c r="D53" i="40"/>
  <c r="E53" i="40"/>
  <c r="C60" i="40"/>
  <c r="D60" i="40"/>
  <c r="E60" i="40"/>
  <c r="E17" i="15" l="1"/>
  <c r="C52" i="7" l="1"/>
  <c r="C51" i="7"/>
  <c r="C44" i="7"/>
  <c r="C45" i="7"/>
  <c r="C46" i="7"/>
  <c r="C47" i="7"/>
  <c r="C48" i="7"/>
  <c r="C49" i="7"/>
  <c r="C43" i="7"/>
  <c r="C40" i="7"/>
  <c r="C36" i="7"/>
  <c r="C37" i="7"/>
  <c r="C38" i="7"/>
  <c r="C39" i="7"/>
  <c r="C41" i="7"/>
  <c r="C42" i="7"/>
  <c r="C50" i="7"/>
  <c r="C35" i="7"/>
  <c r="AC10" i="18" l="1"/>
  <c r="H155" i="18"/>
  <c r="G156" i="18"/>
  <c r="O156" i="18"/>
  <c r="G155" i="18"/>
  <c r="AD10" i="18"/>
  <c r="I155" i="18"/>
  <c r="H156" i="18"/>
  <c r="I156" i="18"/>
  <c r="L156" i="18"/>
  <c r="AB10" i="18"/>
  <c r="L155" i="18"/>
  <c r="O155" i="18"/>
  <c r="G154" i="18"/>
  <c r="M156" i="18" l="1"/>
  <c r="Q156" i="18"/>
  <c r="J156" i="18"/>
  <c r="K156" i="18"/>
  <c r="P156" i="18"/>
  <c r="N156" i="18"/>
  <c r="M155" i="18"/>
  <c r="J155" i="18"/>
  <c r="P155" i="18"/>
  <c r="K155" i="18"/>
  <c r="N155" i="18"/>
  <c r="Q155" i="18"/>
  <c r="H154" i="18"/>
  <c r="I154" i="18"/>
  <c r="K154" i="18" s="1"/>
  <c r="L154" i="18"/>
  <c r="O154" i="18"/>
  <c r="P154" i="18" s="1"/>
  <c r="AB154" i="18"/>
  <c r="AC154" i="18"/>
  <c r="AD154" i="18"/>
  <c r="AE154" i="18"/>
  <c r="AF154" i="18"/>
  <c r="H152" i="18"/>
  <c r="I152" i="18"/>
  <c r="L152" i="18"/>
  <c r="O152" i="18"/>
  <c r="AB152" i="18"/>
  <c r="AC152" i="18"/>
  <c r="AD152" i="18"/>
  <c r="AE152" i="18"/>
  <c r="AF152" i="18"/>
  <c r="H153" i="18"/>
  <c r="I153" i="18"/>
  <c r="L153" i="18"/>
  <c r="O153" i="18"/>
  <c r="AB153" i="18"/>
  <c r="AC153" i="18"/>
  <c r="AD153" i="18"/>
  <c r="AE153" i="18"/>
  <c r="AF153" i="18"/>
  <c r="G152" i="18"/>
  <c r="J152" i="18" s="1"/>
  <c r="G153" i="18"/>
  <c r="J153" i="18" l="1"/>
  <c r="Q153" i="18"/>
  <c r="K152" i="18"/>
  <c r="Q154" i="18"/>
  <c r="M153" i="18"/>
  <c r="N153" i="18"/>
  <c r="M152" i="18"/>
  <c r="N154" i="18"/>
  <c r="J154" i="18"/>
  <c r="P153" i="18"/>
  <c r="Q152" i="18"/>
  <c r="N152" i="18"/>
  <c r="M154" i="18"/>
  <c r="K153" i="18"/>
  <c r="P152" i="18"/>
  <c r="G60" i="37" l="1"/>
  <c r="F60" i="37"/>
  <c r="E60" i="37"/>
  <c r="D60" i="37"/>
  <c r="C60" i="37"/>
  <c r="H60" i="37"/>
  <c r="G53" i="37"/>
  <c r="F53" i="37"/>
  <c r="E53" i="37"/>
  <c r="D53" i="37"/>
  <c r="C53" i="37"/>
  <c r="H53" i="37"/>
  <c r="G42" i="37"/>
  <c r="F42" i="37"/>
  <c r="E42" i="37"/>
  <c r="D42" i="37"/>
  <c r="C42" i="37"/>
  <c r="H42" i="37"/>
  <c r="G30" i="37"/>
  <c r="F30" i="37"/>
  <c r="E30" i="37"/>
  <c r="D30" i="37"/>
  <c r="C30" i="37"/>
  <c r="H30" i="37"/>
  <c r="H17" i="37"/>
  <c r="G17" i="37"/>
  <c r="F17" i="37"/>
  <c r="E17" i="37"/>
  <c r="D17" i="37"/>
  <c r="C17" i="37"/>
  <c r="C60" i="36" l="1"/>
  <c r="D60" i="36"/>
  <c r="C53" i="36"/>
  <c r="D53" i="36"/>
  <c r="C42" i="36"/>
  <c r="D42" i="36"/>
  <c r="C30" i="36"/>
  <c r="D30" i="36"/>
  <c r="D17" i="36"/>
  <c r="C17" i="36"/>
  <c r="G85" i="18"/>
  <c r="G86" i="18"/>
  <c r="G87" i="18"/>
  <c r="G88" i="18"/>
  <c r="G89" i="18"/>
  <c r="G90" i="18"/>
  <c r="G91" i="18"/>
  <c r="G92" i="18"/>
  <c r="G93" i="18"/>
  <c r="AB134" i="18"/>
  <c r="AC134" i="18"/>
  <c r="AD134" i="18"/>
  <c r="AE134" i="18"/>
  <c r="AF134" i="18"/>
  <c r="AB135" i="18"/>
  <c r="AC135" i="18"/>
  <c r="AD135" i="18"/>
  <c r="AE135" i="18"/>
  <c r="AF135" i="18"/>
  <c r="AB136" i="18"/>
  <c r="AC136" i="18"/>
  <c r="AD136" i="18"/>
  <c r="AE136" i="18"/>
  <c r="AF136" i="18"/>
  <c r="AB137" i="18"/>
  <c r="AC137" i="18"/>
  <c r="AD137" i="18"/>
  <c r="AE137" i="18"/>
  <c r="AF137" i="18"/>
  <c r="AB138" i="18"/>
  <c r="AC138" i="18"/>
  <c r="AD138" i="18"/>
  <c r="AE138" i="18"/>
  <c r="AF138" i="18"/>
  <c r="AB139" i="18"/>
  <c r="AC139" i="18"/>
  <c r="AD139" i="18"/>
  <c r="AE139" i="18"/>
  <c r="AF139" i="18"/>
  <c r="AB140" i="18"/>
  <c r="AC140" i="18"/>
  <c r="AD140" i="18"/>
  <c r="AE140" i="18"/>
  <c r="AF140" i="18"/>
  <c r="AB141" i="18"/>
  <c r="AC141" i="18"/>
  <c r="AD141" i="18"/>
  <c r="AE141" i="18"/>
  <c r="AF141" i="18"/>
  <c r="AB142" i="18"/>
  <c r="AC142" i="18"/>
  <c r="AD142" i="18"/>
  <c r="AE142" i="18"/>
  <c r="AF142" i="18"/>
  <c r="AB143" i="18"/>
  <c r="AC143" i="18"/>
  <c r="AD143" i="18"/>
  <c r="AE143" i="18"/>
  <c r="AF143" i="18"/>
  <c r="AB144" i="18"/>
  <c r="AC144" i="18"/>
  <c r="AD144" i="18"/>
  <c r="AE144" i="18"/>
  <c r="AF144" i="18"/>
  <c r="AB145" i="18"/>
  <c r="AC145" i="18"/>
  <c r="AD145" i="18"/>
  <c r="AE145" i="18"/>
  <c r="AF145" i="18"/>
  <c r="AB146" i="18"/>
  <c r="AC146" i="18"/>
  <c r="AD146" i="18"/>
  <c r="AE146" i="18"/>
  <c r="AF146" i="18"/>
  <c r="AB147" i="18"/>
  <c r="AC147" i="18"/>
  <c r="AD147" i="18"/>
  <c r="AE147" i="18"/>
  <c r="AF147" i="18"/>
  <c r="AB148" i="18"/>
  <c r="AC148" i="18"/>
  <c r="AD148" i="18"/>
  <c r="AE148" i="18"/>
  <c r="AF148" i="18"/>
  <c r="AB149" i="18"/>
  <c r="AC149" i="18"/>
  <c r="AD149" i="18"/>
  <c r="AE149" i="18"/>
  <c r="AF149" i="18"/>
  <c r="AB150" i="18"/>
  <c r="AC150" i="18"/>
  <c r="AD150" i="18"/>
  <c r="AE150" i="18"/>
  <c r="AF150" i="18"/>
  <c r="AB151" i="18"/>
  <c r="AC151" i="18"/>
  <c r="AD151" i="18"/>
  <c r="AE151" i="18"/>
  <c r="AF151" i="18"/>
  <c r="H134" i="18"/>
  <c r="I134" i="18"/>
  <c r="L134" i="18"/>
  <c r="O134" i="18"/>
  <c r="H135" i="18"/>
  <c r="I135" i="18"/>
  <c r="L135" i="18"/>
  <c r="O135" i="18"/>
  <c r="H136" i="18"/>
  <c r="I136" i="18"/>
  <c r="L136" i="18"/>
  <c r="O136" i="18"/>
  <c r="H137" i="18"/>
  <c r="I137" i="18"/>
  <c r="L137" i="18"/>
  <c r="O137" i="18"/>
  <c r="H138" i="18"/>
  <c r="I138" i="18"/>
  <c r="L138" i="18"/>
  <c r="O138" i="18"/>
  <c r="H139" i="18"/>
  <c r="I139" i="18"/>
  <c r="L139" i="18"/>
  <c r="O139" i="18"/>
  <c r="H140" i="18"/>
  <c r="I140" i="18"/>
  <c r="L140" i="18"/>
  <c r="O140" i="18"/>
  <c r="H141" i="18"/>
  <c r="I141" i="18"/>
  <c r="L141" i="18"/>
  <c r="O141" i="18"/>
  <c r="H142" i="18"/>
  <c r="I142" i="18"/>
  <c r="L142" i="18"/>
  <c r="O142" i="18"/>
  <c r="H143" i="18"/>
  <c r="I143" i="18"/>
  <c r="L143" i="18"/>
  <c r="O143" i="18"/>
  <c r="H144" i="18"/>
  <c r="I144" i="18"/>
  <c r="L144" i="18"/>
  <c r="O144" i="18"/>
  <c r="H145" i="18"/>
  <c r="I145" i="18"/>
  <c r="L145" i="18"/>
  <c r="O145" i="18"/>
  <c r="H146" i="18"/>
  <c r="I146" i="18"/>
  <c r="L146" i="18"/>
  <c r="O146" i="18"/>
  <c r="H147" i="18"/>
  <c r="I147" i="18"/>
  <c r="L147" i="18"/>
  <c r="O147" i="18"/>
  <c r="H148" i="18"/>
  <c r="I148" i="18"/>
  <c r="L148" i="18"/>
  <c r="O148" i="18"/>
  <c r="H149" i="18"/>
  <c r="I149" i="18"/>
  <c r="L149" i="18"/>
  <c r="O149" i="18"/>
  <c r="H150" i="18"/>
  <c r="I150" i="18"/>
  <c r="L150" i="18"/>
  <c r="O150" i="18"/>
  <c r="H151" i="18"/>
  <c r="I151" i="18"/>
  <c r="L151" i="18"/>
  <c r="O151" i="18"/>
  <c r="G134" i="18"/>
  <c r="G135" i="18"/>
  <c r="G136" i="18"/>
  <c r="G137" i="18"/>
  <c r="G138" i="18"/>
  <c r="G139" i="18"/>
  <c r="G140" i="18"/>
  <c r="M140" i="18" s="1"/>
  <c r="G141" i="18"/>
  <c r="G142" i="18"/>
  <c r="G143" i="18"/>
  <c r="G144" i="18"/>
  <c r="G145" i="18"/>
  <c r="G146" i="18"/>
  <c r="G147" i="18"/>
  <c r="G148" i="18"/>
  <c r="M148" i="18" s="1"/>
  <c r="G149" i="18"/>
  <c r="J149" i="18" s="1"/>
  <c r="G150" i="18"/>
  <c r="G151" i="18"/>
  <c r="J151" i="18" s="1"/>
  <c r="J143" i="18" l="1"/>
  <c r="P147" i="18"/>
  <c r="P139" i="18"/>
  <c r="J150" i="18"/>
  <c r="J144" i="18"/>
  <c r="J136" i="18"/>
  <c r="M138" i="18"/>
  <c r="J142" i="18"/>
  <c r="J141" i="18"/>
  <c r="M146" i="18"/>
  <c r="M145" i="18"/>
  <c r="M137" i="18"/>
  <c r="N134" i="18"/>
  <c r="P137" i="18"/>
  <c r="N139" i="18"/>
  <c r="K141" i="18"/>
  <c r="N147" i="18"/>
  <c r="P145" i="18"/>
  <c r="K149" i="18"/>
  <c r="N149" i="18"/>
  <c r="K147" i="18"/>
  <c r="N141" i="18"/>
  <c r="K139" i="18"/>
  <c r="Q148" i="18"/>
  <c r="N144" i="18"/>
  <c r="Q140" i="18"/>
  <c r="N136" i="18"/>
  <c r="N135" i="18"/>
  <c r="M151" i="18"/>
  <c r="N148" i="18"/>
  <c r="Q147" i="18"/>
  <c r="J147" i="18"/>
  <c r="Q144" i="18"/>
  <c r="K144" i="18"/>
  <c r="M143" i="18"/>
  <c r="N140" i="18"/>
  <c r="Q139" i="18"/>
  <c r="J139" i="18"/>
  <c r="Q136" i="18"/>
  <c r="M135" i="18"/>
  <c r="J148" i="18"/>
  <c r="J140" i="18"/>
  <c r="P151" i="18"/>
  <c r="P148" i="18"/>
  <c r="K148" i="18"/>
  <c r="M144" i="18"/>
  <c r="P143" i="18"/>
  <c r="P140" i="18"/>
  <c r="K140" i="18"/>
  <c r="M136" i="18"/>
  <c r="P135" i="18"/>
  <c r="K150" i="18"/>
  <c r="Q146" i="18"/>
  <c r="K142" i="18"/>
  <c r="N138" i="18"/>
  <c r="M134" i="18"/>
  <c r="M150" i="18"/>
  <c r="Q145" i="18"/>
  <c r="K145" i="18"/>
  <c r="M141" i="18"/>
  <c r="Q137" i="18"/>
  <c r="K137" i="18"/>
  <c r="Q134" i="18"/>
  <c r="Q151" i="18"/>
  <c r="K151" i="18"/>
  <c r="Q150" i="18"/>
  <c r="N150" i="18"/>
  <c r="P149" i="18"/>
  <c r="M147" i="18"/>
  <c r="K146" i="18"/>
  <c r="N145" i="18"/>
  <c r="J145" i="18"/>
  <c r="P144" i="18"/>
  <c r="Q143" i="18"/>
  <c r="K143" i="18"/>
  <c r="Q142" i="18"/>
  <c r="N142" i="18"/>
  <c r="P141" i="18"/>
  <c r="M139" i="18"/>
  <c r="K138" i="18"/>
  <c r="N137" i="18"/>
  <c r="J137" i="18"/>
  <c r="P136" i="18"/>
  <c r="Q135" i="18"/>
  <c r="J135" i="18"/>
  <c r="P134" i="18"/>
  <c r="K134" i="18"/>
  <c r="N146" i="18"/>
  <c r="Q138" i="18"/>
  <c r="M149" i="18"/>
  <c r="P146" i="18"/>
  <c r="J146" i="18"/>
  <c r="M142" i="18"/>
  <c r="P138" i="18"/>
  <c r="J138" i="18"/>
  <c r="N151" i="18"/>
  <c r="P150" i="18"/>
  <c r="Q149" i="18"/>
  <c r="N143" i="18"/>
  <c r="P142" i="18"/>
  <c r="Q141" i="18"/>
  <c r="K136" i="18"/>
  <c r="K135" i="18"/>
  <c r="J134" i="18"/>
  <c r="I60" i="35" l="1"/>
  <c r="I53" i="35"/>
  <c r="I42" i="35"/>
  <c r="I30" i="35"/>
  <c r="I17" i="35"/>
  <c r="H60" i="35"/>
  <c r="G60" i="35"/>
  <c r="F60" i="35"/>
  <c r="E60" i="35"/>
  <c r="D60" i="35"/>
  <c r="C60" i="35"/>
  <c r="J60" i="35"/>
  <c r="H53" i="35"/>
  <c r="G53" i="35"/>
  <c r="F53" i="35"/>
  <c r="E53" i="35"/>
  <c r="D53" i="35"/>
  <c r="C53" i="35"/>
  <c r="J53" i="35"/>
  <c r="H42" i="35"/>
  <c r="G42" i="35"/>
  <c r="F42" i="35"/>
  <c r="E42" i="35"/>
  <c r="D42" i="35"/>
  <c r="C42" i="35"/>
  <c r="J42" i="35"/>
  <c r="H30" i="35"/>
  <c r="G30" i="35"/>
  <c r="F30" i="35"/>
  <c r="E30" i="35"/>
  <c r="D30" i="35"/>
  <c r="C30" i="35"/>
  <c r="J30" i="35"/>
  <c r="J17" i="35"/>
  <c r="H17" i="35"/>
  <c r="G17" i="35"/>
  <c r="F17" i="35"/>
  <c r="E17" i="35"/>
  <c r="D17" i="35"/>
  <c r="C17" i="35"/>
  <c r="D59" i="33" l="1"/>
  <c r="C59" i="33"/>
  <c r="D52" i="33"/>
  <c r="C52" i="33"/>
  <c r="D41" i="33"/>
  <c r="C41" i="33"/>
  <c r="D29" i="33"/>
  <c r="C29" i="33"/>
  <c r="D16" i="33"/>
  <c r="C16" i="33"/>
  <c r="E60" i="32"/>
  <c r="D60" i="32"/>
  <c r="C60" i="32"/>
  <c r="E53" i="32"/>
  <c r="D53" i="32"/>
  <c r="C53" i="32"/>
  <c r="E42" i="32"/>
  <c r="D42" i="32"/>
  <c r="C42" i="32"/>
  <c r="E30" i="32"/>
  <c r="D30" i="32"/>
  <c r="C30" i="32"/>
  <c r="E17" i="32"/>
  <c r="D17" i="32"/>
  <c r="C17" i="32"/>
  <c r="P17" i="19" l="1"/>
  <c r="O17" i="19"/>
  <c r="N17" i="19"/>
  <c r="M17" i="19"/>
  <c r="L17" i="19"/>
  <c r="K17" i="19"/>
  <c r="J17" i="19"/>
  <c r="I17" i="19"/>
  <c r="H17" i="19"/>
  <c r="G17" i="19"/>
  <c r="F17" i="19"/>
  <c r="E17" i="19"/>
  <c r="D17" i="19"/>
  <c r="C17" i="19"/>
  <c r="C31" i="19"/>
  <c r="Q9" i="18" l="1"/>
  <c r="N9" i="18"/>
  <c r="K9" i="18"/>
  <c r="G132" i="18" l="1"/>
  <c r="H132" i="18"/>
  <c r="I132" i="18"/>
  <c r="L132" i="18"/>
  <c r="O132" i="18"/>
  <c r="AB132" i="18"/>
  <c r="AC132" i="18"/>
  <c r="AD132" i="18"/>
  <c r="AE132" i="18"/>
  <c r="AF132" i="18"/>
  <c r="G133" i="18"/>
  <c r="N133" i="18" s="1"/>
  <c r="H133" i="18"/>
  <c r="I133" i="18"/>
  <c r="L133" i="18"/>
  <c r="O133" i="18"/>
  <c r="AB133" i="18"/>
  <c r="AC133" i="18"/>
  <c r="AD133" i="18"/>
  <c r="AE133" i="18"/>
  <c r="AF133" i="18"/>
  <c r="H126" i="18"/>
  <c r="I126" i="18"/>
  <c r="L126" i="18"/>
  <c r="O126" i="18"/>
  <c r="AB126" i="18"/>
  <c r="AC126" i="18"/>
  <c r="AD126" i="18"/>
  <c r="AE126" i="18"/>
  <c r="AF126" i="18"/>
  <c r="H127" i="18"/>
  <c r="I127" i="18"/>
  <c r="L127" i="18"/>
  <c r="O127" i="18"/>
  <c r="AB127" i="18"/>
  <c r="AC127" i="18"/>
  <c r="AD127" i="18"/>
  <c r="AE127" i="18"/>
  <c r="AF127" i="18"/>
  <c r="H128" i="18"/>
  <c r="I128" i="18"/>
  <c r="L128" i="18"/>
  <c r="O128" i="18"/>
  <c r="AB128" i="18"/>
  <c r="AC128" i="18"/>
  <c r="AD128" i="18"/>
  <c r="AE128" i="18"/>
  <c r="AF128" i="18"/>
  <c r="H129" i="18"/>
  <c r="I129" i="18"/>
  <c r="L129" i="18"/>
  <c r="O129" i="18"/>
  <c r="AB129" i="18"/>
  <c r="AC129" i="18"/>
  <c r="AD129" i="18"/>
  <c r="AE129" i="18"/>
  <c r="AF129" i="18"/>
  <c r="H130" i="18"/>
  <c r="I130" i="18"/>
  <c r="L130" i="18"/>
  <c r="O130" i="18"/>
  <c r="AB130" i="18"/>
  <c r="AC130" i="18"/>
  <c r="AD130" i="18"/>
  <c r="AE130" i="18"/>
  <c r="AF130" i="18"/>
  <c r="H131" i="18"/>
  <c r="I131" i="18"/>
  <c r="L131" i="18"/>
  <c r="O131" i="18"/>
  <c r="AB131" i="18"/>
  <c r="AC131" i="18"/>
  <c r="AD131" i="18"/>
  <c r="AE131" i="18"/>
  <c r="AF131" i="18"/>
  <c r="G124" i="18"/>
  <c r="G125" i="18"/>
  <c r="G126" i="18"/>
  <c r="N126" i="18" s="1"/>
  <c r="G127" i="18"/>
  <c r="Q127" i="18" s="1"/>
  <c r="G128" i="18"/>
  <c r="G129" i="18"/>
  <c r="Q129" i="18" s="1"/>
  <c r="G130" i="18"/>
  <c r="G131" i="18"/>
  <c r="N131" i="18" s="1"/>
  <c r="P132" i="18" l="1"/>
  <c r="K128" i="18"/>
  <c r="M133" i="18"/>
  <c r="Q133" i="18"/>
  <c r="P133" i="18"/>
  <c r="M132" i="18"/>
  <c r="K133" i="18"/>
  <c r="N132" i="18"/>
  <c r="J132" i="18"/>
  <c r="K132" i="18"/>
  <c r="J133" i="18"/>
  <c r="Q132" i="18"/>
  <c r="J130" i="18"/>
  <c r="K129" i="18"/>
  <c r="N130" i="18"/>
  <c r="J129" i="18"/>
  <c r="P129" i="18"/>
  <c r="J128" i="18"/>
  <c r="N129" i="18"/>
  <c r="Q128" i="18"/>
  <c r="K126" i="18"/>
  <c r="Q126" i="18"/>
  <c r="M128" i="18"/>
  <c r="N128" i="18"/>
  <c r="P127" i="18"/>
  <c r="K127" i="18"/>
  <c r="Q131" i="18"/>
  <c r="J127" i="18"/>
  <c r="P126" i="18"/>
  <c r="J126" i="18"/>
  <c r="P131" i="18"/>
  <c r="K131" i="18"/>
  <c r="Q130" i="18"/>
  <c r="K130" i="18"/>
  <c r="M129" i="18"/>
  <c r="P128" i="18"/>
  <c r="N127" i="18"/>
  <c r="M131" i="18"/>
  <c r="M130" i="18"/>
  <c r="J131" i="18"/>
  <c r="P130" i="18"/>
  <c r="M127" i="18"/>
  <c r="M126" i="18"/>
  <c r="AB125" i="18" l="1"/>
  <c r="Q124" i="18"/>
  <c r="Q125" i="18"/>
  <c r="H124" i="18"/>
  <c r="I124" i="18"/>
  <c r="J124" i="18" s="1"/>
  <c r="K124" i="18"/>
  <c r="L124" i="18"/>
  <c r="M124" i="18" s="1"/>
  <c r="N124" i="18"/>
  <c r="O124" i="18"/>
  <c r="P124" i="18" s="1"/>
  <c r="AB124" i="18"/>
  <c r="AC124" i="18"/>
  <c r="AD124" i="18"/>
  <c r="AE124" i="18"/>
  <c r="AF124" i="18"/>
  <c r="H125" i="18"/>
  <c r="I125" i="18"/>
  <c r="J125" i="18" s="1"/>
  <c r="K125" i="18"/>
  <c r="L125" i="18"/>
  <c r="M125" i="18" s="1"/>
  <c r="N125" i="18"/>
  <c r="O125" i="18"/>
  <c r="P125" i="18" s="1"/>
  <c r="AC125" i="18"/>
  <c r="AD125" i="18"/>
  <c r="AE125" i="18"/>
  <c r="AF125" i="18"/>
  <c r="H120" i="18"/>
  <c r="I120" i="18"/>
  <c r="L120" i="18"/>
  <c r="O120" i="18"/>
  <c r="AB120" i="18"/>
  <c r="AC120" i="18"/>
  <c r="AD120" i="18"/>
  <c r="AE120" i="18"/>
  <c r="AF120" i="18"/>
  <c r="H121" i="18"/>
  <c r="I121" i="18"/>
  <c r="L121" i="18"/>
  <c r="O121" i="18"/>
  <c r="AB121" i="18"/>
  <c r="AC121" i="18"/>
  <c r="AD121" i="18"/>
  <c r="AE121" i="18"/>
  <c r="AF121" i="18"/>
  <c r="H122" i="18"/>
  <c r="I122" i="18"/>
  <c r="L122" i="18"/>
  <c r="O122" i="18"/>
  <c r="AB122" i="18"/>
  <c r="AC122" i="18"/>
  <c r="AD122" i="18"/>
  <c r="AE122" i="18"/>
  <c r="AF122" i="18"/>
  <c r="H123" i="18"/>
  <c r="I123" i="18"/>
  <c r="L123" i="18"/>
  <c r="O123" i="18"/>
  <c r="AB123" i="18"/>
  <c r="AC123" i="18"/>
  <c r="AD123" i="18"/>
  <c r="AE123" i="18"/>
  <c r="AF123" i="18"/>
  <c r="G120" i="18"/>
  <c r="G121" i="18"/>
  <c r="Q121" i="18" s="1"/>
  <c r="G122" i="18"/>
  <c r="G123" i="18"/>
  <c r="H116" i="18"/>
  <c r="I116" i="18"/>
  <c r="L116" i="18"/>
  <c r="O116" i="18"/>
  <c r="AB116" i="18"/>
  <c r="AC116" i="18"/>
  <c r="AD116" i="18"/>
  <c r="AE116" i="18"/>
  <c r="AF116" i="18"/>
  <c r="H117" i="18"/>
  <c r="I117" i="18"/>
  <c r="L117" i="18"/>
  <c r="O117" i="18"/>
  <c r="AB117" i="18"/>
  <c r="AC117" i="18"/>
  <c r="AD117" i="18"/>
  <c r="AE117" i="18"/>
  <c r="AF117" i="18"/>
  <c r="H118" i="18"/>
  <c r="I118" i="18"/>
  <c r="L118" i="18"/>
  <c r="O118" i="18"/>
  <c r="AB118" i="18"/>
  <c r="AC118" i="18"/>
  <c r="AD118" i="18"/>
  <c r="AE118" i="18"/>
  <c r="AF118" i="18"/>
  <c r="H119" i="18"/>
  <c r="I119" i="18"/>
  <c r="L119" i="18"/>
  <c r="O119" i="18"/>
  <c r="AB119" i="18"/>
  <c r="AC119" i="18"/>
  <c r="AD119" i="18"/>
  <c r="AE119" i="18"/>
  <c r="AF119" i="18"/>
  <c r="G116" i="18"/>
  <c r="G117" i="18"/>
  <c r="G118" i="18"/>
  <c r="G119" i="18"/>
  <c r="K119" i="18" s="1"/>
  <c r="F60" i="30"/>
  <c r="E60" i="30"/>
  <c r="D60" i="30"/>
  <c r="C60" i="30"/>
  <c r="F53" i="30"/>
  <c r="E53" i="30"/>
  <c r="D53" i="30"/>
  <c r="C53" i="30"/>
  <c r="F42" i="30"/>
  <c r="E42" i="30"/>
  <c r="D42" i="30"/>
  <c r="C42" i="30"/>
  <c r="F30" i="30"/>
  <c r="E30" i="30"/>
  <c r="D30" i="30"/>
  <c r="C30" i="30"/>
  <c r="F17" i="30"/>
  <c r="E17" i="30"/>
  <c r="D17" i="30"/>
  <c r="C17" i="30"/>
  <c r="C60" i="29"/>
  <c r="C53" i="29"/>
  <c r="C42" i="29"/>
  <c r="C30" i="29"/>
  <c r="C17" i="29"/>
  <c r="G65" i="28"/>
  <c r="F65" i="28"/>
  <c r="E65" i="28"/>
  <c r="C65" i="28"/>
  <c r="G57" i="28"/>
  <c r="F57" i="28"/>
  <c r="E57" i="28"/>
  <c r="C57" i="28"/>
  <c r="G45" i="28"/>
  <c r="F45" i="28"/>
  <c r="E45" i="28"/>
  <c r="C45" i="28"/>
  <c r="H33" i="28"/>
  <c r="H46" i="28" s="1"/>
  <c r="H66" i="28" s="1"/>
  <c r="G33" i="28"/>
  <c r="G46" i="28" s="1"/>
  <c r="F33" i="28"/>
  <c r="F46" i="28" s="1"/>
  <c r="E33" i="28"/>
  <c r="E46" i="28" s="1"/>
  <c r="E58" i="28" s="1"/>
  <c r="D33" i="28"/>
  <c r="D46" i="28" s="1"/>
  <c r="D66" i="28" s="1"/>
  <c r="C33" i="28"/>
  <c r="C46" i="28" s="1"/>
  <c r="G32" i="28"/>
  <c r="E32" i="28"/>
  <c r="C32" i="28"/>
  <c r="G18" i="28"/>
  <c r="E18" i="28"/>
  <c r="C18" i="28"/>
  <c r="D60" i="27"/>
  <c r="C60" i="27"/>
  <c r="D53" i="27"/>
  <c r="C53" i="27"/>
  <c r="D42" i="27"/>
  <c r="C42" i="27"/>
  <c r="D30" i="27"/>
  <c r="C30" i="27"/>
  <c r="D17" i="27"/>
  <c r="C17" i="27"/>
  <c r="K116" i="18" l="1"/>
  <c r="K117" i="18"/>
  <c r="P118" i="18"/>
  <c r="P122" i="18"/>
  <c r="Q122" i="18"/>
  <c r="J120" i="18"/>
  <c r="Q118" i="18"/>
  <c r="M123" i="18"/>
  <c r="Q120" i="18"/>
  <c r="Q116" i="18"/>
  <c r="P123" i="18"/>
  <c r="P121" i="18"/>
  <c r="P119" i="18"/>
  <c r="P117" i="18"/>
  <c r="P120" i="18"/>
  <c r="P116" i="18"/>
  <c r="M122" i="18"/>
  <c r="Q123" i="18"/>
  <c r="Q119" i="18"/>
  <c r="Q117" i="18"/>
  <c r="M121" i="18"/>
  <c r="J123" i="18"/>
  <c r="K123" i="18"/>
  <c r="M120" i="18"/>
  <c r="N123" i="18"/>
  <c r="K122" i="18"/>
  <c r="K121" i="18"/>
  <c r="N122" i="18"/>
  <c r="J122" i="18"/>
  <c r="N121" i="18"/>
  <c r="J121" i="18"/>
  <c r="K120" i="18"/>
  <c r="N120" i="18"/>
  <c r="J118" i="18"/>
  <c r="J117" i="18"/>
  <c r="N118" i="18"/>
  <c r="M119" i="18"/>
  <c r="N117" i="18"/>
  <c r="M118" i="18"/>
  <c r="M117" i="18"/>
  <c r="N116" i="18"/>
  <c r="J116" i="18"/>
  <c r="M116" i="18"/>
  <c r="K118" i="18"/>
  <c r="N119" i="18"/>
  <c r="J119" i="18"/>
  <c r="G66" i="28"/>
  <c r="G58" i="28"/>
  <c r="F58" i="28"/>
  <c r="F66" i="28"/>
  <c r="C66" i="28"/>
  <c r="C58" i="28"/>
  <c r="E66" i="28"/>
  <c r="D58" i="28"/>
  <c r="H58" i="28"/>
  <c r="P61" i="26"/>
  <c r="O61" i="26"/>
  <c r="N61" i="26"/>
  <c r="M61" i="26"/>
  <c r="L61" i="26"/>
  <c r="K61" i="26"/>
  <c r="J61" i="26"/>
  <c r="I61" i="26"/>
  <c r="H61" i="26"/>
  <c r="G61" i="26"/>
  <c r="F61" i="26"/>
  <c r="E61" i="26"/>
  <c r="D61" i="26"/>
  <c r="C61" i="26"/>
  <c r="P54" i="26"/>
  <c r="O54" i="26"/>
  <c r="N54" i="26"/>
  <c r="M54" i="26"/>
  <c r="L54" i="26"/>
  <c r="K54" i="26"/>
  <c r="J54" i="26"/>
  <c r="I54" i="26"/>
  <c r="H54" i="26"/>
  <c r="G54" i="26"/>
  <c r="F54" i="26"/>
  <c r="E54" i="26"/>
  <c r="D54" i="26"/>
  <c r="C54" i="26"/>
  <c r="P43" i="26"/>
  <c r="O43" i="26"/>
  <c r="N43" i="26"/>
  <c r="M43" i="26"/>
  <c r="L43" i="26"/>
  <c r="K43" i="26"/>
  <c r="J43" i="26"/>
  <c r="I43" i="26"/>
  <c r="H43" i="26"/>
  <c r="G43" i="26"/>
  <c r="F43" i="26"/>
  <c r="E43" i="26"/>
  <c r="D43" i="26"/>
  <c r="C43" i="26"/>
  <c r="P31" i="26"/>
  <c r="O31" i="26"/>
  <c r="N31" i="26"/>
  <c r="M31" i="26"/>
  <c r="L31" i="26"/>
  <c r="K31" i="26"/>
  <c r="J31" i="26"/>
  <c r="I31" i="26"/>
  <c r="H31" i="26"/>
  <c r="G31" i="26"/>
  <c r="F31" i="26"/>
  <c r="E31" i="26"/>
  <c r="D31" i="26"/>
  <c r="C31" i="26"/>
  <c r="P17" i="26"/>
  <c r="O17" i="26"/>
  <c r="N17" i="26"/>
  <c r="M17" i="26"/>
  <c r="L17" i="26"/>
  <c r="K17" i="26"/>
  <c r="J17" i="26"/>
  <c r="I17" i="26"/>
  <c r="H17" i="26"/>
  <c r="G17" i="26"/>
  <c r="F17" i="26"/>
  <c r="E17" i="26"/>
  <c r="D17" i="26"/>
  <c r="C17" i="26"/>
  <c r="D59" i="25"/>
  <c r="C59" i="25"/>
  <c r="D52" i="25"/>
  <c r="C52" i="25"/>
  <c r="D41" i="25"/>
  <c r="C41" i="25"/>
  <c r="D29" i="25"/>
  <c r="C29" i="25"/>
  <c r="D17" i="25"/>
  <c r="C17" i="25"/>
  <c r="D60" i="24"/>
  <c r="C60" i="24"/>
  <c r="D53" i="24"/>
  <c r="C53" i="24"/>
  <c r="D42" i="24"/>
  <c r="C42" i="24"/>
  <c r="D30" i="24"/>
  <c r="C30" i="24"/>
  <c r="D17" i="24"/>
  <c r="C17" i="24"/>
  <c r="G95" i="18" l="1"/>
  <c r="G96" i="18"/>
  <c r="G97" i="18"/>
  <c r="G98" i="18"/>
  <c r="G99" i="18"/>
  <c r="G100" i="18"/>
  <c r="G101" i="18"/>
  <c r="G102" i="18"/>
  <c r="G103" i="18"/>
  <c r="G104" i="18"/>
  <c r="G105" i="18"/>
  <c r="G106" i="18"/>
  <c r="G107" i="18"/>
  <c r="G108" i="18"/>
  <c r="G109" i="18"/>
  <c r="G110" i="18"/>
  <c r="G111" i="18"/>
  <c r="G112" i="18"/>
  <c r="G113" i="18"/>
  <c r="G114" i="18"/>
  <c r="G115" i="18"/>
  <c r="G94" i="18"/>
  <c r="AB94" i="18"/>
  <c r="AC94" i="18"/>
  <c r="AD94" i="18"/>
  <c r="AE94" i="18"/>
  <c r="AF94" i="18"/>
  <c r="AB95" i="18"/>
  <c r="AC95" i="18"/>
  <c r="AD95" i="18"/>
  <c r="AE95" i="18"/>
  <c r="AF95" i="18"/>
  <c r="AB96" i="18"/>
  <c r="AC96" i="18"/>
  <c r="AD96" i="18"/>
  <c r="AE96" i="18"/>
  <c r="AF96" i="18"/>
  <c r="AB97" i="18"/>
  <c r="AC97" i="18"/>
  <c r="AD97" i="18"/>
  <c r="AE97" i="18"/>
  <c r="AF97" i="18"/>
  <c r="AB98" i="18"/>
  <c r="AC98" i="18"/>
  <c r="AD98" i="18"/>
  <c r="AE98" i="18"/>
  <c r="AF98" i="18"/>
  <c r="AB99" i="18"/>
  <c r="AC99" i="18"/>
  <c r="AD99" i="18"/>
  <c r="AE99" i="18"/>
  <c r="AF99" i="18"/>
  <c r="AB100" i="18"/>
  <c r="AC100" i="18"/>
  <c r="AD100" i="18"/>
  <c r="AE100" i="18"/>
  <c r="AF100" i="18"/>
  <c r="AB101" i="18"/>
  <c r="AC101" i="18"/>
  <c r="AD101" i="18"/>
  <c r="AE101" i="18"/>
  <c r="AF101" i="18"/>
  <c r="AB102" i="18"/>
  <c r="AC102" i="18"/>
  <c r="AD102" i="18"/>
  <c r="AE102" i="18"/>
  <c r="AF102" i="18"/>
  <c r="AB103" i="18"/>
  <c r="AC103" i="18"/>
  <c r="AD103" i="18"/>
  <c r="AE103" i="18"/>
  <c r="AF103" i="18"/>
  <c r="AB104" i="18"/>
  <c r="AC104" i="18"/>
  <c r="AD104" i="18"/>
  <c r="AE104" i="18"/>
  <c r="AF104" i="18"/>
  <c r="AB105" i="18"/>
  <c r="AC105" i="18"/>
  <c r="AD105" i="18"/>
  <c r="AE105" i="18"/>
  <c r="AF105" i="18"/>
  <c r="AB106" i="18"/>
  <c r="AC106" i="18"/>
  <c r="AD106" i="18"/>
  <c r="AE106" i="18"/>
  <c r="AF106" i="18"/>
  <c r="AB107" i="18"/>
  <c r="AC107" i="18"/>
  <c r="AD107" i="18"/>
  <c r="AE107" i="18"/>
  <c r="AF107" i="18"/>
  <c r="AB108" i="18"/>
  <c r="AC108" i="18"/>
  <c r="AD108" i="18"/>
  <c r="AE108" i="18"/>
  <c r="AF108" i="18"/>
  <c r="AB109" i="18"/>
  <c r="AC109" i="18"/>
  <c r="AD109" i="18"/>
  <c r="AE109" i="18"/>
  <c r="AF109" i="18"/>
  <c r="AB110" i="18"/>
  <c r="AC110" i="18"/>
  <c r="AD110" i="18"/>
  <c r="AE110" i="18"/>
  <c r="AF110" i="18"/>
  <c r="AB111" i="18"/>
  <c r="AC111" i="18"/>
  <c r="AD111" i="18"/>
  <c r="AE111" i="18"/>
  <c r="AF111" i="18"/>
  <c r="AB112" i="18"/>
  <c r="AC112" i="18"/>
  <c r="AD112" i="18"/>
  <c r="AE112" i="18"/>
  <c r="AF112" i="18"/>
  <c r="AB113" i="18"/>
  <c r="AC113" i="18"/>
  <c r="AD113" i="18"/>
  <c r="AE113" i="18"/>
  <c r="AF113" i="18"/>
  <c r="AB114" i="18"/>
  <c r="AC114" i="18"/>
  <c r="AD114" i="18"/>
  <c r="AE114" i="18"/>
  <c r="AF114" i="18"/>
  <c r="AB115" i="18"/>
  <c r="AC115" i="18"/>
  <c r="AD115" i="18"/>
  <c r="AE115" i="18"/>
  <c r="AF115" i="18"/>
  <c r="H94" i="18"/>
  <c r="I94" i="18"/>
  <c r="L94" i="18"/>
  <c r="O94" i="18"/>
  <c r="H95" i="18"/>
  <c r="I95" i="18"/>
  <c r="L95" i="18"/>
  <c r="O95" i="18"/>
  <c r="H96" i="18"/>
  <c r="I96" i="18"/>
  <c r="L96" i="18"/>
  <c r="O96" i="18"/>
  <c r="H97" i="18"/>
  <c r="I97" i="18"/>
  <c r="L97" i="18"/>
  <c r="O97" i="18"/>
  <c r="H98" i="18"/>
  <c r="I98" i="18"/>
  <c r="L98" i="18"/>
  <c r="O98" i="18"/>
  <c r="H99" i="18"/>
  <c r="I99" i="18"/>
  <c r="L99" i="18"/>
  <c r="O99" i="18"/>
  <c r="H100" i="18"/>
  <c r="I100" i="18"/>
  <c r="L100" i="18"/>
  <c r="O100" i="18"/>
  <c r="H101" i="18"/>
  <c r="I101" i="18"/>
  <c r="L101" i="18"/>
  <c r="O101" i="18"/>
  <c r="H102" i="18"/>
  <c r="I102" i="18"/>
  <c r="L102" i="18"/>
  <c r="O102" i="18"/>
  <c r="H103" i="18"/>
  <c r="I103" i="18"/>
  <c r="L103" i="18"/>
  <c r="O103" i="18"/>
  <c r="H104" i="18"/>
  <c r="I104" i="18"/>
  <c r="L104" i="18"/>
  <c r="O104" i="18"/>
  <c r="H105" i="18"/>
  <c r="I105" i="18"/>
  <c r="L105" i="18"/>
  <c r="O105" i="18"/>
  <c r="H106" i="18"/>
  <c r="I106" i="18"/>
  <c r="L106" i="18"/>
  <c r="O106" i="18"/>
  <c r="H107" i="18"/>
  <c r="I107" i="18"/>
  <c r="L107" i="18"/>
  <c r="O107" i="18"/>
  <c r="H108" i="18"/>
  <c r="I108" i="18"/>
  <c r="L108" i="18"/>
  <c r="O108" i="18"/>
  <c r="H109" i="18"/>
  <c r="I109" i="18"/>
  <c r="L109" i="18"/>
  <c r="O109" i="18"/>
  <c r="H110" i="18"/>
  <c r="I110" i="18"/>
  <c r="L110" i="18"/>
  <c r="O110" i="18"/>
  <c r="H111" i="18"/>
  <c r="I111" i="18"/>
  <c r="L111" i="18"/>
  <c r="O111" i="18"/>
  <c r="H112" i="18"/>
  <c r="I112" i="18"/>
  <c r="L112" i="18"/>
  <c r="O112" i="18"/>
  <c r="H113" i="18"/>
  <c r="I113" i="18"/>
  <c r="L113" i="18"/>
  <c r="O113" i="18"/>
  <c r="H114" i="18"/>
  <c r="I114" i="18"/>
  <c r="L114" i="18"/>
  <c r="O114" i="18"/>
  <c r="H115" i="18"/>
  <c r="I115" i="18"/>
  <c r="L115" i="18"/>
  <c r="O115" i="18"/>
  <c r="K95" i="18" l="1"/>
  <c r="K115" i="18"/>
  <c r="N111" i="18"/>
  <c r="J94" i="18"/>
  <c r="M107" i="18"/>
  <c r="M103" i="18"/>
  <c r="K114" i="18"/>
  <c r="P114" i="18"/>
  <c r="Q114" i="18"/>
  <c r="N106" i="18"/>
  <c r="P106" i="18"/>
  <c r="Q106" i="18"/>
  <c r="P98" i="18"/>
  <c r="Q98" i="18"/>
  <c r="K113" i="18"/>
  <c r="Q113" i="18"/>
  <c r="P113" i="18"/>
  <c r="K109" i="18"/>
  <c r="Q109" i="18"/>
  <c r="P109" i="18"/>
  <c r="Q105" i="18"/>
  <c r="P105" i="18"/>
  <c r="Q101" i="18"/>
  <c r="P101" i="18"/>
  <c r="Q97" i="18"/>
  <c r="P97" i="18"/>
  <c r="K94" i="18"/>
  <c r="P94" i="18"/>
  <c r="Q94" i="18"/>
  <c r="N112" i="18"/>
  <c r="P112" i="18"/>
  <c r="Q112" i="18"/>
  <c r="N108" i="18"/>
  <c r="P108" i="18"/>
  <c r="Q108" i="18"/>
  <c r="N104" i="18"/>
  <c r="P104" i="18"/>
  <c r="Q104" i="18"/>
  <c r="N100" i="18"/>
  <c r="P100" i="18"/>
  <c r="Q100" i="18"/>
  <c r="N96" i="18"/>
  <c r="P96" i="18"/>
  <c r="Q96" i="18"/>
  <c r="N110" i="18"/>
  <c r="P110" i="18"/>
  <c r="Q110" i="18"/>
  <c r="K102" i="18"/>
  <c r="P102" i="18"/>
  <c r="Q102" i="18"/>
  <c r="N115" i="18"/>
  <c r="Q115" i="18"/>
  <c r="P115" i="18"/>
  <c r="K111" i="18"/>
  <c r="Q111" i="18"/>
  <c r="P111" i="18"/>
  <c r="K107" i="18"/>
  <c r="Q107" i="18"/>
  <c r="P107" i="18"/>
  <c r="Q103" i="18"/>
  <c r="P103" i="18"/>
  <c r="K99" i="18"/>
  <c r="Q99" i="18"/>
  <c r="P99" i="18"/>
  <c r="N95" i="18"/>
  <c r="Q95" i="18"/>
  <c r="P95" i="18"/>
  <c r="K108" i="18"/>
  <c r="K100" i="18"/>
  <c r="M96" i="18"/>
  <c r="N94" i="18"/>
  <c r="M101" i="18"/>
  <c r="J107" i="18"/>
  <c r="J95" i="18"/>
  <c r="J111" i="18"/>
  <c r="N107" i="18"/>
  <c r="M97" i="18"/>
  <c r="J112" i="18"/>
  <c r="K104" i="18"/>
  <c r="M100" i="18"/>
  <c r="K112" i="18"/>
  <c r="M104" i="18"/>
  <c r="K96" i="18"/>
  <c r="M94" i="18"/>
  <c r="N101" i="18"/>
  <c r="M112" i="18"/>
  <c r="J109" i="18"/>
  <c r="M108" i="18"/>
  <c r="M105" i="18"/>
  <c r="J101" i="18"/>
  <c r="K97" i="18"/>
  <c r="M110" i="18"/>
  <c r="J98" i="18"/>
  <c r="J105" i="18"/>
  <c r="N109" i="18"/>
  <c r="J108" i="18"/>
  <c r="J104" i="18"/>
  <c r="J100" i="18"/>
  <c r="J96" i="18"/>
  <c r="K98" i="18"/>
  <c r="K105" i="18"/>
  <c r="N97" i="18"/>
  <c r="J97" i="18"/>
  <c r="M98" i="18"/>
  <c r="M113" i="18"/>
  <c r="J113" i="18"/>
  <c r="J110" i="18"/>
  <c r="M109" i="18"/>
  <c r="N113" i="18"/>
  <c r="K101" i="18"/>
  <c r="J115" i="18"/>
  <c r="M111" i="18"/>
  <c r="J103" i="18"/>
  <c r="M99" i="18"/>
  <c r="M95" i="18"/>
  <c r="M114" i="18"/>
  <c r="M106" i="18"/>
  <c r="M102" i="18"/>
  <c r="J114" i="18"/>
  <c r="K106" i="18"/>
  <c r="K103" i="18"/>
  <c r="J102" i="18"/>
  <c r="N99" i="18"/>
  <c r="J99" i="18"/>
  <c r="N98" i="18"/>
  <c r="N114" i="18"/>
  <c r="K110" i="18"/>
  <c r="J106" i="18"/>
  <c r="N105" i="18"/>
  <c r="N103" i="18"/>
  <c r="N102" i="18"/>
  <c r="M115" i="18"/>
  <c r="AB11" i="18"/>
  <c r="AB12" i="18"/>
  <c r="AB13" i="18"/>
  <c r="AB14" i="18"/>
  <c r="AB15" i="18"/>
  <c r="AB16" i="18"/>
  <c r="AB17" i="18"/>
  <c r="AB18" i="18"/>
  <c r="AB19" i="18"/>
  <c r="AB20" i="18"/>
  <c r="AB21" i="18"/>
  <c r="AB22" i="18"/>
  <c r="AB23" i="18"/>
  <c r="AB24" i="18"/>
  <c r="AB25" i="18"/>
  <c r="AB26" i="18"/>
  <c r="AB27" i="18"/>
  <c r="AB28" i="18"/>
  <c r="AB29" i="18"/>
  <c r="AB30" i="18"/>
  <c r="AB31" i="18"/>
  <c r="AB32" i="18"/>
  <c r="AB33" i="18"/>
  <c r="AB34" i="18"/>
  <c r="AB35" i="18"/>
  <c r="AB36" i="18"/>
  <c r="AB37" i="18"/>
  <c r="AB38" i="18"/>
  <c r="AB39" i="18"/>
  <c r="AB40" i="18"/>
  <c r="AB41" i="18"/>
  <c r="AB42" i="18"/>
  <c r="AB43" i="18"/>
  <c r="AB44" i="18"/>
  <c r="AB45" i="18"/>
  <c r="AB46" i="18"/>
  <c r="AB47" i="18"/>
  <c r="AB48" i="18"/>
  <c r="AB49" i="18"/>
  <c r="AB50" i="18"/>
  <c r="AB51" i="18"/>
  <c r="AB52" i="18"/>
  <c r="AB53" i="18"/>
  <c r="AB54" i="18"/>
  <c r="AB55" i="18"/>
  <c r="AB56" i="18"/>
  <c r="AB57" i="18"/>
  <c r="AB58" i="18"/>
  <c r="AB59" i="18"/>
  <c r="AB60" i="18"/>
  <c r="AB61" i="18"/>
  <c r="AB62" i="18"/>
  <c r="AB63" i="18"/>
  <c r="AB64" i="18"/>
  <c r="AB65" i="18"/>
  <c r="AB66" i="18"/>
  <c r="AB67" i="18"/>
  <c r="AB68" i="18"/>
  <c r="AB69" i="18"/>
  <c r="AB70" i="18"/>
  <c r="AB71" i="18"/>
  <c r="AB72" i="18"/>
  <c r="AB73" i="18"/>
  <c r="AB74" i="18"/>
  <c r="AB75" i="18"/>
  <c r="AB76" i="18"/>
  <c r="AB77" i="18"/>
  <c r="AB78" i="18"/>
  <c r="AB79" i="18"/>
  <c r="AB80" i="18"/>
  <c r="AB81" i="18"/>
  <c r="AB82" i="18"/>
  <c r="AB83" i="18"/>
  <c r="AB84" i="18"/>
  <c r="AB85" i="18"/>
  <c r="AB86" i="18"/>
  <c r="AB87" i="18"/>
  <c r="AB88" i="18"/>
  <c r="AB89" i="18"/>
  <c r="AB90" i="18"/>
  <c r="AB91" i="18"/>
  <c r="AB92" i="18"/>
  <c r="AB93" i="18"/>
  <c r="I19" i="18" l="1"/>
  <c r="I17" i="18"/>
  <c r="I28" i="18"/>
  <c r="O93" i="18"/>
  <c r="Q93" i="18" s="1"/>
  <c r="O92" i="18"/>
  <c r="Q92" i="18" s="1"/>
  <c r="O91" i="18"/>
  <c r="Q91" i="18" s="1"/>
  <c r="O90" i="18"/>
  <c r="Q90" i="18" s="1"/>
  <c r="O89" i="18"/>
  <c r="Q89" i="18" s="1"/>
  <c r="O88" i="18"/>
  <c r="Q88" i="18" s="1"/>
  <c r="O87" i="18"/>
  <c r="Q87" i="18" s="1"/>
  <c r="O86" i="18"/>
  <c r="Q86" i="18" s="1"/>
  <c r="O85" i="18"/>
  <c r="Q85" i="18" s="1"/>
  <c r="O84" i="18"/>
  <c r="O83" i="18"/>
  <c r="O82" i="18"/>
  <c r="O81" i="18"/>
  <c r="O80" i="18"/>
  <c r="O79" i="18"/>
  <c r="O78" i="18"/>
  <c r="O77" i="18"/>
  <c r="O76" i="18"/>
  <c r="O75" i="18"/>
  <c r="O74" i="18"/>
  <c r="O73" i="18"/>
  <c r="O72" i="18"/>
  <c r="O71" i="18"/>
  <c r="O70" i="18"/>
  <c r="O69" i="18"/>
  <c r="O68" i="18"/>
  <c r="O67" i="18"/>
  <c r="O66" i="18"/>
  <c r="O65" i="18"/>
  <c r="O64" i="18"/>
  <c r="O63" i="18"/>
  <c r="O62" i="18"/>
  <c r="O61" i="18"/>
  <c r="O60" i="18"/>
  <c r="O59" i="18"/>
  <c r="O58" i="18"/>
  <c r="O57" i="18"/>
  <c r="O56" i="18"/>
  <c r="O55" i="18"/>
  <c r="O54" i="18"/>
  <c r="O53" i="18"/>
  <c r="O52" i="18"/>
  <c r="O51" i="18"/>
  <c r="O50" i="18"/>
  <c r="O49" i="18"/>
  <c r="O48" i="18"/>
  <c r="O47" i="18"/>
  <c r="O46" i="18"/>
  <c r="O45" i="18"/>
  <c r="O44" i="18"/>
  <c r="O43" i="18"/>
  <c r="O42" i="18"/>
  <c r="O41" i="18"/>
  <c r="O40" i="18"/>
  <c r="O39" i="18"/>
  <c r="O38" i="18"/>
  <c r="O37" i="18"/>
  <c r="O36" i="18"/>
  <c r="O35" i="18"/>
  <c r="O34" i="18"/>
  <c r="O33" i="18"/>
  <c r="O32" i="18"/>
  <c r="O31" i="18"/>
  <c r="O30" i="18"/>
  <c r="O29" i="18"/>
  <c r="O28" i="18"/>
  <c r="O27" i="18"/>
  <c r="O26" i="18"/>
  <c r="O25" i="18"/>
  <c r="O24" i="18"/>
  <c r="O23" i="18"/>
  <c r="O22" i="18"/>
  <c r="O21" i="18"/>
  <c r="O20" i="18"/>
  <c r="O19" i="18"/>
  <c r="O18" i="18"/>
  <c r="O17" i="18"/>
  <c r="O16" i="18"/>
  <c r="O15" i="18"/>
  <c r="O14" i="18"/>
  <c r="O13" i="18"/>
  <c r="O12" i="18"/>
  <c r="O11" i="18"/>
  <c r="O10" i="18"/>
  <c r="Q8" i="18"/>
  <c r="P9" i="18"/>
  <c r="P8" i="18" s="1"/>
  <c r="Q7" i="18"/>
  <c r="P7" i="18"/>
  <c r="N7" i="18"/>
  <c r="M7" i="18"/>
  <c r="K7" i="18"/>
  <c r="J7" i="18"/>
  <c r="L13" i="18"/>
  <c r="L10" i="18"/>
  <c r="L93" i="18"/>
  <c r="N93" i="18" s="1"/>
  <c r="L92" i="18"/>
  <c r="N92" i="18" s="1"/>
  <c r="L91" i="18"/>
  <c r="N91" i="18" s="1"/>
  <c r="L90" i="18"/>
  <c r="N90" i="18" s="1"/>
  <c r="L89" i="18"/>
  <c r="N89" i="18" s="1"/>
  <c r="L88" i="18"/>
  <c r="N88" i="18" s="1"/>
  <c r="L87" i="18"/>
  <c r="N87" i="18" s="1"/>
  <c r="L86" i="18"/>
  <c r="N86" i="18" s="1"/>
  <c r="L85" i="18"/>
  <c r="N85" i="18" s="1"/>
  <c r="L84" i="18"/>
  <c r="L83" i="18"/>
  <c r="L82" i="18"/>
  <c r="L81" i="18"/>
  <c r="L80" i="18"/>
  <c r="L79" i="18"/>
  <c r="L78" i="18"/>
  <c r="L77" i="18"/>
  <c r="L76" i="18"/>
  <c r="L75" i="18"/>
  <c r="L74" i="18"/>
  <c r="L73" i="18"/>
  <c r="L72" i="18"/>
  <c r="L71" i="18"/>
  <c r="L70" i="18"/>
  <c r="L69" i="18"/>
  <c r="L68" i="18"/>
  <c r="L67" i="18"/>
  <c r="L66" i="18"/>
  <c r="L65" i="18"/>
  <c r="L64" i="18"/>
  <c r="L63" i="18"/>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36" i="18"/>
  <c r="L35" i="18"/>
  <c r="L34" i="18"/>
  <c r="L33" i="18"/>
  <c r="L32" i="18"/>
  <c r="L31" i="18"/>
  <c r="L30" i="18"/>
  <c r="L29" i="18"/>
  <c r="L28" i="18"/>
  <c r="L27" i="18"/>
  <c r="L26" i="18"/>
  <c r="L25" i="18"/>
  <c r="L24" i="18"/>
  <c r="L23" i="18"/>
  <c r="L22" i="18"/>
  <c r="L21" i="18"/>
  <c r="L20" i="18"/>
  <c r="L19" i="18"/>
  <c r="L18" i="18"/>
  <c r="L17" i="18"/>
  <c r="L16" i="18"/>
  <c r="L15" i="18"/>
  <c r="L14" i="18"/>
  <c r="L12" i="18"/>
  <c r="L11" i="18"/>
  <c r="N8" i="18"/>
  <c r="M9" i="18"/>
  <c r="M8" i="18" s="1"/>
  <c r="M85" i="18" l="1"/>
  <c r="P85" i="18"/>
  <c r="P93" i="18"/>
  <c r="M89" i="18"/>
  <c r="M93" i="18"/>
  <c r="P89" i="18"/>
  <c r="M91" i="18"/>
  <c r="P91" i="18"/>
  <c r="M87" i="18"/>
  <c r="P87" i="18"/>
  <c r="M86" i="18"/>
  <c r="M88" i="18"/>
  <c r="M90" i="18"/>
  <c r="M92" i="18"/>
  <c r="P86" i="18"/>
  <c r="P88" i="18"/>
  <c r="P90" i="18"/>
  <c r="P92" i="18"/>
  <c r="AF10"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G11" i="18"/>
  <c r="M11" i="18" s="1"/>
  <c r="G12" i="18"/>
  <c r="G13" i="18"/>
  <c r="G14" i="18"/>
  <c r="G15" i="18"/>
  <c r="M15" i="18" s="1"/>
  <c r="G16" i="18"/>
  <c r="P16" i="18" s="1"/>
  <c r="G17" i="18"/>
  <c r="G18" i="18"/>
  <c r="M18" i="18" s="1"/>
  <c r="G19" i="18"/>
  <c r="K19" i="18" s="1"/>
  <c r="G20" i="18"/>
  <c r="P20" i="18" s="1"/>
  <c r="G21" i="18"/>
  <c r="P21" i="18" s="1"/>
  <c r="G22" i="18"/>
  <c r="G23" i="18"/>
  <c r="M23" i="18" s="1"/>
  <c r="G24" i="18"/>
  <c r="P24" i="18" s="1"/>
  <c r="G25" i="18"/>
  <c r="G26" i="18"/>
  <c r="M26" i="18" s="1"/>
  <c r="G27" i="18"/>
  <c r="P27" i="18" s="1"/>
  <c r="G28" i="18"/>
  <c r="P28" i="18" s="1"/>
  <c r="G29" i="18"/>
  <c r="P29" i="18" s="1"/>
  <c r="G30" i="18"/>
  <c r="G31" i="18"/>
  <c r="G32" i="18"/>
  <c r="P32" i="18" s="1"/>
  <c r="G33" i="18"/>
  <c r="G34" i="18"/>
  <c r="M34" i="18" s="1"/>
  <c r="G35" i="18"/>
  <c r="P35" i="18" s="1"/>
  <c r="G36" i="18"/>
  <c r="P36" i="18" s="1"/>
  <c r="G37" i="18"/>
  <c r="P37" i="18" s="1"/>
  <c r="G38" i="18"/>
  <c r="G39" i="18"/>
  <c r="K39" i="18" s="1"/>
  <c r="G40" i="18"/>
  <c r="P40" i="18" s="1"/>
  <c r="G41" i="18"/>
  <c r="G42" i="18"/>
  <c r="M42" i="18" s="1"/>
  <c r="G43" i="18"/>
  <c r="P43" i="18" s="1"/>
  <c r="G44" i="18"/>
  <c r="P44" i="18" s="1"/>
  <c r="G45" i="18"/>
  <c r="P45" i="18" s="1"/>
  <c r="G46" i="18"/>
  <c r="G47" i="18"/>
  <c r="M47" i="18" s="1"/>
  <c r="G48" i="18"/>
  <c r="P48" i="18" s="1"/>
  <c r="G49" i="18"/>
  <c r="G50" i="18"/>
  <c r="M50" i="18" s="1"/>
  <c r="G51" i="18"/>
  <c r="P51" i="18" s="1"/>
  <c r="G52" i="18"/>
  <c r="P52" i="18" s="1"/>
  <c r="G53" i="18"/>
  <c r="P53" i="18" s="1"/>
  <c r="G54" i="18"/>
  <c r="G55" i="18"/>
  <c r="M55" i="18" s="1"/>
  <c r="G56" i="18"/>
  <c r="P56" i="18" s="1"/>
  <c r="G57" i="18"/>
  <c r="G58" i="18"/>
  <c r="G59" i="18"/>
  <c r="P59" i="18" s="1"/>
  <c r="G60" i="18"/>
  <c r="P60" i="18" s="1"/>
  <c r="G61" i="18"/>
  <c r="G62" i="18"/>
  <c r="G63" i="18"/>
  <c r="M63" i="18" s="1"/>
  <c r="G64" i="18"/>
  <c r="M64" i="18" s="1"/>
  <c r="G65" i="18"/>
  <c r="M65" i="18" s="1"/>
  <c r="G66" i="18"/>
  <c r="G67" i="18"/>
  <c r="P67" i="18" s="1"/>
  <c r="G68" i="18"/>
  <c r="P68" i="18" s="1"/>
  <c r="G69" i="18"/>
  <c r="G70" i="18"/>
  <c r="K70" i="18" s="1"/>
  <c r="G71" i="18"/>
  <c r="K71" i="18" s="1"/>
  <c r="G72" i="18"/>
  <c r="M72" i="18" s="1"/>
  <c r="G73" i="18"/>
  <c r="M73" i="18" s="1"/>
  <c r="G74" i="18"/>
  <c r="G75" i="18"/>
  <c r="P75" i="18" s="1"/>
  <c r="G76" i="18"/>
  <c r="P76" i="18" s="1"/>
  <c r="G77" i="18"/>
  <c r="G78" i="18"/>
  <c r="K78" i="18" s="1"/>
  <c r="G79" i="18"/>
  <c r="M79" i="18" s="1"/>
  <c r="G80" i="18"/>
  <c r="M80" i="18" s="1"/>
  <c r="G81" i="18"/>
  <c r="M81" i="18" s="1"/>
  <c r="G82" i="18"/>
  <c r="G83" i="18"/>
  <c r="P83" i="18" s="1"/>
  <c r="G84" i="18"/>
  <c r="P84" i="18" s="1"/>
  <c r="G10" i="18"/>
  <c r="P12" i="18" l="1"/>
  <c r="M32" i="18"/>
  <c r="M68" i="18"/>
  <c r="P80" i="18"/>
  <c r="M84" i="18"/>
  <c r="M40" i="18"/>
  <c r="M76" i="18"/>
  <c r="P72" i="18"/>
  <c r="M60" i="18"/>
  <c r="M71" i="18"/>
  <c r="M31" i="18"/>
  <c r="K79" i="18"/>
  <c r="K47" i="18"/>
  <c r="M48" i="18"/>
  <c r="M16" i="18"/>
  <c r="P19" i="18"/>
  <c r="M39" i="18"/>
  <c r="K55" i="18"/>
  <c r="M24" i="18"/>
  <c r="N82" i="18"/>
  <c r="Q82" i="18"/>
  <c r="M82" i="18"/>
  <c r="Q74" i="18"/>
  <c r="N74" i="18"/>
  <c r="P66" i="18"/>
  <c r="Q66" i="18"/>
  <c r="N66" i="18"/>
  <c r="N58" i="18"/>
  <c r="Q58" i="18"/>
  <c r="N46" i="18"/>
  <c r="Q46" i="18"/>
  <c r="N38" i="18"/>
  <c r="Q38" i="18"/>
  <c r="N30" i="18"/>
  <c r="Q30" i="18"/>
  <c r="N22" i="18"/>
  <c r="Q22" i="18"/>
  <c r="K14" i="18"/>
  <c r="P14" i="18"/>
  <c r="N14" i="18"/>
  <c r="Q14" i="18"/>
  <c r="P46" i="18"/>
  <c r="P30" i="18"/>
  <c r="P82" i="18"/>
  <c r="Q10" i="18"/>
  <c r="N10" i="18"/>
  <c r="N77" i="18"/>
  <c r="Q77" i="18"/>
  <c r="K69" i="18"/>
  <c r="N69" i="18"/>
  <c r="Q69" i="18"/>
  <c r="Q61" i="18"/>
  <c r="M61" i="18"/>
  <c r="N61" i="18"/>
  <c r="P61" i="18"/>
  <c r="K49" i="18"/>
  <c r="N49" i="18"/>
  <c r="Q49" i="18"/>
  <c r="K41" i="18"/>
  <c r="Q41" i="18"/>
  <c r="N41" i="18"/>
  <c r="Q33" i="18"/>
  <c r="N33" i="18"/>
  <c r="Q25" i="18"/>
  <c r="N25" i="18"/>
  <c r="K17" i="18"/>
  <c r="Q17" i="18"/>
  <c r="N17" i="18"/>
  <c r="K46" i="18"/>
  <c r="N83" i="18"/>
  <c r="Q83" i="18"/>
  <c r="Q79" i="18"/>
  <c r="N79" i="18"/>
  <c r="N75" i="18"/>
  <c r="Q75" i="18"/>
  <c r="Q71" i="18"/>
  <c r="N71" i="18"/>
  <c r="N67" i="18"/>
  <c r="Q67" i="18"/>
  <c r="Q63" i="18"/>
  <c r="N63" i="18"/>
  <c r="N59" i="18"/>
  <c r="Q59" i="18"/>
  <c r="N55" i="18"/>
  <c r="Q55" i="18"/>
  <c r="N51" i="18"/>
  <c r="Q51" i="18"/>
  <c r="N47" i="18"/>
  <c r="Q47" i="18"/>
  <c r="Q43" i="18"/>
  <c r="N43" i="18"/>
  <c r="Q39" i="18"/>
  <c r="N39" i="18"/>
  <c r="Q35" i="18"/>
  <c r="N35" i="18"/>
  <c r="Q31" i="18"/>
  <c r="N31" i="18"/>
  <c r="Q27" i="18"/>
  <c r="N27" i="18"/>
  <c r="Q23" i="18"/>
  <c r="N23" i="18"/>
  <c r="Q19" i="18"/>
  <c r="N19" i="18"/>
  <c r="K15" i="18"/>
  <c r="Q15" i="18"/>
  <c r="N15" i="18"/>
  <c r="Q11" i="18"/>
  <c r="N11" i="18"/>
  <c r="K74" i="18"/>
  <c r="K66" i="18"/>
  <c r="K58" i="18"/>
  <c r="K50" i="18"/>
  <c r="K34" i="18"/>
  <c r="P77" i="18"/>
  <c r="P69" i="18"/>
  <c r="M75" i="18"/>
  <c r="M67" i="18"/>
  <c r="M49" i="18"/>
  <c r="M41" i="18"/>
  <c r="M33" i="18"/>
  <c r="M25" i="18"/>
  <c r="M17" i="18"/>
  <c r="P11" i="18"/>
  <c r="P10" i="18"/>
  <c r="M59" i="18"/>
  <c r="Q78" i="18"/>
  <c r="N78" i="18"/>
  <c r="Q70" i="18"/>
  <c r="N70" i="18"/>
  <c r="Q62" i="18"/>
  <c r="N62" i="18"/>
  <c r="N54" i="18"/>
  <c r="M54" i="18"/>
  <c r="Q54" i="18"/>
  <c r="N50" i="18"/>
  <c r="Q50" i="18"/>
  <c r="N42" i="18"/>
  <c r="Q42" i="18"/>
  <c r="N34" i="18"/>
  <c r="Q34" i="18"/>
  <c r="N26" i="18"/>
  <c r="Q26" i="18"/>
  <c r="N18" i="18"/>
  <c r="Q18" i="18"/>
  <c r="P54" i="18"/>
  <c r="P38" i="18"/>
  <c r="P22" i="18"/>
  <c r="P74" i="18"/>
  <c r="M78" i="18"/>
  <c r="M70" i="18"/>
  <c r="M62" i="18"/>
  <c r="M10" i="18"/>
  <c r="N81" i="18"/>
  <c r="Q81" i="18"/>
  <c r="K73" i="18"/>
  <c r="N73" i="18"/>
  <c r="Q73" i="18"/>
  <c r="K65" i="18"/>
  <c r="Q65" i="18"/>
  <c r="N65" i="18"/>
  <c r="K57" i="18"/>
  <c r="N57" i="18"/>
  <c r="Q57" i="18"/>
  <c r="N53" i="18"/>
  <c r="Q53" i="18"/>
  <c r="K45" i="18"/>
  <c r="N45" i="18"/>
  <c r="Q45" i="18"/>
  <c r="Q37" i="18"/>
  <c r="N37" i="18"/>
  <c r="Q29" i="18"/>
  <c r="N29" i="18"/>
  <c r="Q21" i="18"/>
  <c r="N21" i="18"/>
  <c r="K13" i="18"/>
  <c r="Q13" i="18"/>
  <c r="M13" i="18"/>
  <c r="N13" i="18"/>
  <c r="K38" i="18"/>
  <c r="K18" i="18"/>
  <c r="P81" i="18"/>
  <c r="P73" i="18"/>
  <c r="M46" i="18"/>
  <c r="M38" i="18"/>
  <c r="M30" i="18"/>
  <c r="M22" i="18"/>
  <c r="M14" i="18"/>
  <c r="P57" i="18"/>
  <c r="P49" i="18"/>
  <c r="P41" i="18"/>
  <c r="P33" i="18"/>
  <c r="P25" i="18"/>
  <c r="P17" i="18"/>
  <c r="M53" i="18"/>
  <c r="M45" i="18"/>
  <c r="M37" i="18"/>
  <c r="M29" i="18"/>
  <c r="M21" i="18"/>
  <c r="M58" i="18"/>
  <c r="M83" i="18"/>
  <c r="P65" i="18"/>
  <c r="M57" i="18"/>
  <c r="N84" i="18"/>
  <c r="Q84" i="18"/>
  <c r="Q80" i="18"/>
  <c r="N80" i="18"/>
  <c r="Q76" i="18"/>
  <c r="N76" i="18"/>
  <c r="K72" i="18"/>
  <c r="Q72" i="18"/>
  <c r="N72" i="18"/>
  <c r="K68" i="18"/>
  <c r="Q68" i="18"/>
  <c r="N68" i="18"/>
  <c r="Q64" i="18"/>
  <c r="N64" i="18"/>
  <c r="N60" i="18"/>
  <c r="Q60" i="18"/>
  <c r="K56" i="18"/>
  <c r="N56" i="18"/>
  <c r="Q56" i="18"/>
  <c r="N52" i="18"/>
  <c r="Q52" i="18"/>
  <c r="K48" i="18"/>
  <c r="N48" i="18"/>
  <c r="Q48" i="18"/>
  <c r="K44" i="18"/>
  <c r="N44" i="18"/>
  <c r="Q44" i="18"/>
  <c r="K40" i="18"/>
  <c r="N40" i="18"/>
  <c r="Q40" i="18"/>
  <c r="K36" i="18"/>
  <c r="N36" i="18"/>
  <c r="Q36" i="18"/>
  <c r="N32" i="18"/>
  <c r="Q32" i="18"/>
  <c r="K28" i="18"/>
  <c r="N28" i="18"/>
  <c r="Q28" i="18"/>
  <c r="N24" i="18"/>
  <c r="Q24" i="18"/>
  <c r="N20" i="18"/>
  <c r="Q20" i="18"/>
  <c r="N16" i="18"/>
  <c r="Q16" i="18"/>
  <c r="K12" i="18"/>
  <c r="Q12" i="18"/>
  <c r="N12" i="18"/>
  <c r="K75" i="18"/>
  <c r="K67" i="18"/>
  <c r="K35" i="18"/>
  <c r="K11" i="18"/>
  <c r="P79" i="18"/>
  <c r="P71" i="18"/>
  <c r="P58" i="18"/>
  <c r="P50" i="18"/>
  <c r="P42" i="18"/>
  <c r="P34" i="18"/>
  <c r="P26" i="18"/>
  <c r="P18" i="18"/>
  <c r="M77" i="18"/>
  <c r="M69" i="18"/>
  <c r="M52" i="18"/>
  <c r="M44" i="18"/>
  <c r="M36" i="18"/>
  <c r="M28" i="18"/>
  <c r="M20" i="18"/>
  <c r="M12" i="18"/>
  <c r="P78" i="18"/>
  <c r="P70" i="18"/>
  <c r="P55" i="18"/>
  <c r="P47" i="18"/>
  <c r="P39" i="18"/>
  <c r="P31" i="18"/>
  <c r="P23" i="18"/>
  <c r="P15" i="18"/>
  <c r="M74" i="18"/>
  <c r="M66" i="18"/>
  <c r="M51" i="18"/>
  <c r="M43" i="18"/>
  <c r="M35" i="18"/>
  <c r="M27" i="18"/>
  <c r="M19" i="18"/>
  <c r="P64" i="18"/>
  <c r="P63" i="18"/>
  <c r="P62" i="18"/>
  <c r="P13" i="18"/>
  <c r="M56" i="18"/>
  <c r="AC88" i="18"/>
  <c r="AD88" i="18"/>
  <c r="AE88" i="18"/>
  <c r="AF88" i="18"/>
  <c r="AC89" i="18"/>
  <c r="AD89" i="18"/>
  <c r="AE89" i="18"/>
  <c r="AF89" i="18"/>
  <c r="AC90" i="18"/>
  <c r="AD90" i="18"/>
  <c r="AE90" i="18"/>
  <c r="AF90" i="18"/>
  <c r="AC91" i="18"/>
  <c r="AD91" i="18"/>
  <c r="AE91" i="18"/>
  <c r="AF91" i="18"/>
  <c r="AC92" i="18"/>
  <c r="AD92" i="18"/>
  <c r="AE92" i="18"/>
  <c r="AF92" i="18"/>
  <c r="AC93" i="18"/>
  <c r="AD93" i="18"/>
  <c r="AE93" i="18"/>
  <c r="AF93" i="18"/>
  <c r="H60" i="22" l="1"/>
  <c r="G60" i="22"/>
  <c r="F60" i="22"/>
  <c r="E60" i="22"/>
  <c r="D60" i="22"/>
  <c r="C60" i="22"/>
  <c r="H53" i="22"/>
  <c r="G53" i="22"/>
  <c r="F53" i="22"/>
  <c r="E53" i="22"/>
  <c r="D53" i="22"/>
  <c r="C53" i="22"/>
  <c r="H42" i="22"/>
  <c r="G42" i="22"/>
  <c r="F42" i="22"/>
  <c r="E42" i="22"/>
  <c r="D42" i="22"/>
  <c r="C42" i="22"/>
  <c r="H30" i="22"/>
  <c r="G30" i="22"/>
  <c r="F30" i="22"/>
  <c r="E30" i="22"/>
  <c r="D30" i="22"/>
  <c r="C30" i="22"/>
  <c r="H17" i="22"/>
  <c r="G17" i="22"/>
  <c r="F17" i="22"/>
  <c r="E17" i="22"/>
  <c r="D17" i="22"/>
  <c r="C17" i="22"/>
  <c r="AC78" i="18" l="1"/>
  <c r="AD78" i="18"/>
  <c r="AE78" i="18"/>
  <c r="AF78" i="18"/>
  <c r="AC79" i="18"/>
  <c r="AD79" i="18"/>
  <c r="AE79" i="18"/>
  <c r="AF79" i="18"/>
  <c r="AC80" i="18"/>
  <c r="AD80" i="18"/>
  <c r="AE80" i="18"/>
  <c r="AF80" i="18"/>
  <c r="AC81" i="18"/>
  <c r="AD81" i="18"/>
  <c r="AE81" i="18"/>
  <c r="AF81" i="18"/>
  <c r="AC82" i="18"/>
  <c r="AD82" i="18"/>
  <c r="AE82" i="18"/>
  <c r="AF82" i="18"/>
  <c r="AC83" i="18"/>
  <c r="AD83" i="18"/>
  <c r="AE83" i="18"/>
  <c r="AF83" i="18"/>
  <c r="AC84" i="18"/>
  <c r="AD84" i="18"/>
  <c r="AE84" i="18"/>
  <c r="AF84" i="18"/>
  <c r="AC85" i="18"/>
  <c r="AD85" i="18"/>
  <c r="AE85" i="18"/>
  <c r="AF85" i="18"/>
  <c r="AC86" i="18"/>
  <c r="AD86" i="18"/>
  <c r="AE86" i="18"/>
  <c r="AF86" i="18"/>
  <c r="AC87" i="18"/>
  <c r="AD87" i="18"/>
  <c r="AE87" i="18"/>
  <c r="AF87" i="18"/>
  <c r="J31" i="19" l="1"/>
  <c r="K61" i="19"/>
  <c r="L61" i="19"/>
  <c r="M61" i="19"/>
  <c r="N43" i="19"/>
  <c r="O54" i="19"/>
  <c r="G54" i="19"/>
  <c r="D61" i="19"/>
  <c r="I54" i="19"/>
  <c r="H43" i="19"/>
  <c r="E61" i="19"/>
  <c r="F61" i="19"/>
  <c r="P61" i="19"/>
  <c r="H61" i="19"/>
  <c r="C61" i="19"/>
  <c r="P54" i="19"/>
  <c r="C54" i="19"/>
  <c r="P43" i="19"/>
  <c r="P31" i="19"/>
  <c r="H31" i="19"/>
  <c r="N54" i="19" l="1"/>
  <c r="N31" i="19"/>
  <c r="N61" i="19"/>
  <c r="D43" i="19"/>
  <c r="D31" i="19"/>
  <c r="J61" i="19"/>
  <c r="J43" i="19"/>
  <c r="J54" i="19"/>
  <c r="C43" i="19"/>
  <c r="H54" i="19"/>
  <c r="D54" i="19"/>
  <c r="L31" i="19"/>
  <c r="L43" i="19"/>
  <c r="L54" i="19"/>
  <c r="F43" i="19"/>
  <c r="F54" i="19"/>
  <c r="F31" i="19"/>
  <c r="O43" i="19"/>
  <c r="O61" i="19"/>
  <c r="O31" i="19"/>
  <c r="M31" i="19"/>
  <c r="M54" i="19"/>
  <c r="M43" i="19"/>
  <c r="I43" i="19"/>
  <c r="I61" i="19"/>
  <c r="I31" i="19"/>
  <c r="K31" i="19"/>
  <c r="K54" i="19"/>
  <c r="K43" i="19"/>
  <c r="G43" i="19"/>
  <c r="G31" i="19"/>
  <c r="G61" i="19"/>
  <c r="E31" i="19"/>
  <c r="E43" i="19"/>
  <c r="E54" i="19"/>
  <c r="AC67" i="18"/>
  <c r="AD67" i="18"/>
  <c r="AE67" i="18"/>
  <c r="AF67" i="18"/>
  <c r="AC68" i="18"/>
  <c r="AD68" i="18"/>
  <c r="AE68" i="18"/>
  <c r="AF68" i="18"/>
  <c r="AC69" i="18"/>
  <c r="AD69" i="18"/>
  <c r="AE69" i="18"/>
  <c r="AF69" i="18"/>
  <c r="AC70" i="18"/>
  <c r="AD70" i="18"/>
  <c r="AE70" i="18"/>
  <c r="AF70" i="18"/>
  <c r="AC71" i="18"/>
  <c r="AD71" i="18"/>
  <c r="AE71" i="18"/>
  <c r="AF71" i="18"/>
  <c r="AC72" i="18"/>
  <c r="AD72" i="18"/>
  <c r="AE72" i="18"/>
  <c r="AF72" i="18"/>
  <c r="AC73" i="18"/>
  <c r="AD73" i="18"/>
  <c r="AE73" i="18"/>
  <c r="AF73" i="18"/>
  <c r="AC74" i="18"/>
  <c r="AD74" i="18"/>
  <c r="AE74" i="18"/>
  <c r="AF74" i="18"/>
  <c r="AC75" i="18"/>
  <c r="AD75" i="18"/>
  <c r="AE75" i="18"/>
  <c r="AF75" i="18"/>
  <c r="AC76" i="18"/>
  <c r="AD76" i="18"/>
  <c r="AE76" i="18"/>
  <c r="AF76" i="18"/>
  <c r="AC77" i="18"/>
  <c r="AD77" i="18"/>
  <c r="AE77" i="18"/>
  <c r="AF77" i="18"/>
  <c r="AE10" i="18" l="1"/>
  <c r="AC11" i="18"/>
  <c r="AD11" i="18"/>
  <c r="AE11" i="18"/>
  <c r="AF11" i="18"/>
  <c r="AC12" i="18"/>
  <c r="AD12" i="18"/>
  <c r="AE12" i="18"/>
  <c r="AF12" i="18"/>
  <c r="AC13" i="18"/>
  <c r="AD13" i="18"/>
  <c r="AE13" i="18"/>
  <c r="AF13" i="18"/>
  <c r="AC14" i="18"/>
  <c r="AD14" i="18"/>
  <c r="AE14" i="18"/>
  <c r="AF14" i="18"/>
  <c r="AC15" i="18"/>
  <c r="AD15" i="18"/>
  <c r="AE15" i="18"/>
  <c r="AF15" i="18"/>
  <c r="AC16" i="18"/>
  <c r="AD16" i="18"/>
  <c r="AE16" i="18"/>
  <c r="AF16" i="18"/>
  <c r="AC17" i="18"/>
  <c r="AD17" i="18"/>
  <c r="AE17" i="18"/>
  <c r="AF17" i="18"/>
  <c r="AC18" i="18"/>
  <c r="AD18" i="18"/>
  <c r="AE18" i="18"/>
  <c r="AF18" i="18"/>
  <c r="AC19" i="18"/>
  <c r="AD19" i="18"/>
  <c r="AE19" i="18"/>
  <c r="AF19" i="18"/>
  <c r="AC20" i="18"/>
  <c r="AD20" i="18"/>
  <c r="AE20" i="18"/>
  <c r="AF20" i="18"/>
  <c r="AC21" i="18"/>
  <c r="AD21" i="18"/>
  <c r="AE21" i="18"/>
  <c r="AF21" i="18"/>
  <c r="AC22" i="18"/>
  <c r="AD22" i="18"/>
  <c r="AE22" i="18"/>
  <c r="AF22" i="18"/>
  <c r="AC23" i="18"/>
  <c r="AD23" i="18"/>
  <c r="AE23" i="18"/>
  <c r="AF23" i="18"/>
  <c r="AC24" i="18"/>
  <c r="AD24" i="18"/>
  <c r="AE24" i="18"/>
  <c r="AF24" i="18"/>
  <c r="AC25" i="18"/>
  <c r="AD25" i="18"/>
  <c r="AE25" i="18"/>
  <c r="AF25" i="18"/>
  <c r="AC26" i="18"/>
  <c r="AD26" i="18"/>
  <c r="AE26" i="18"/>
  <c r="AF26" i="18"/>
  <c r="AC27" i="18"/>
  <c r="AD27" i="18"/>
  <c r="AE27" i="18"/>
  <c r="AF27" i="18"/>
  <c r="AC28" i="18"/>
  <c r="AD28" i="18"/>
  <c r="AE28" i="18"/>
  <c r="AF28" i="18"/>
  <c r="AC29" i="18"/>
  <c r="AD29" i="18"/>
  <c r="AE29" i="18"/>
  <c r="AF29" i="18"/>
  <c r="AC30" i="18"/>
  <c r="AD30" i="18"/>
  <c r="AE30" i="18"/>
  <c r="AF30" i="18"/>
  <c r="AC31" i="18"/>
  <c r="AD31" i="18"/>
  <c r="AE31" i="18"/>
  <c r="AF31" i="18"/>
  <c r="AC32" i="18"/>
  <c r="AD32" i="18"/>
  <c r="AE32" i="18"/>
  <c r="AF32" i="18"/>
  <c r="AC33" i="18"/>
  <c r="AD33" i="18"/>
  <c r="AE33" i="18"/>
  <c r="AF33" i="18"/>
  <c r="AC34" i="18"/>
  <c r="AD34" i="18"/>
  <c r="AE34" i="18"/>
  <c r="AF34" i="18"/>
  <c r="AC35" i="18"/>
  <c r="AD35" i="18"/>
  <c r="AE35" i="18"/>
  <c r="AF35" i="18"/>
  <c r="AC36" i="18"/>
  <c r="AD36" i="18"/>
  <c r="AE36" i="18"/>
  <c r="AF36" i="18"/>
  <c r="AC37" i="18"/>
  <c r="AD37" i="18"/>
  <c r="AE37" i="18"/>
  <c r="AF37" i="18"/>
  <c r="AC38" i="18"/>
  <c r="AD38" i="18"/>
  <c r="AE38" i="18"/>
  <c r="AF38" i="18"/>
  <c r="AC39" i="18"/>
  <c r="AD39" i="18"/>
  <c r="AE39" i="18"/>
  <c r="AF39" i="18"/>
  <c r="AC40" i="18"/>
  <c r="AD40" i="18"/>
  <c r="AE40" i="18"/>
  <c r="AF40" i="18"/>
  <c r="AC41" i="18"/>
  <c r="AD41" i="18"/>
  <c r="AE41" i="18"/>
  <c r="AF41" i="18"/>
  <c r="AC42" i="18"/>
  <c r="AD42" i="18"/>
  <c r="AE42" i="18"/>
  <c r="AF42" i="18"/>
  <c r="AC43" i="18"/>
  <c r="AD43" i="18"/>
  <c r="AE43" i="18"/>
  <c r="AF43" i="18"/>
  <c r="AC44" i="18"/>
  <c r="AD44" i="18"/>
  <c r="AE44" i="18"/>
  <c r="AF44" i="18"/>
  <c r="AC45" i="18"/>
  <c r="AD45" i="18"/>
  <c r="AE45" i="18"/>
  <c r="AF45" i="18"/>
  <c r="AC46" i="18"/>
  <c r="AD46" i="18"/>
  <c r="AE46" i="18"/>
  <c r="AF46" i="18"/>
  <c r="AC47" i="18"/>
  <c r="AD47" i="18"/>
  <c r="AE47" i="18"/>
  <c r="AF47" i="18"/>
  <c r="AC48" i="18"/>
  <c r="AD48" i="18"/>
  <c r="AE48" i="18"/>
  <c r="AF48" i="18"/>
  <c r="AC49" i="18"/>
  <c r="AD49" i="18"/>
  <c r="AE49" i="18"/>
  <c r="AF49" i="18"/>
  <c r="AC50" i="18"/>
  <c r="AD50" i="18"/>
  <c r="AE50" i="18"/>
  <c r="AF50" i="18"/>
  <c r="AC51" i="18"/>
  <c r="AD51" i="18"/>
  <c r="AE51" i="18"/>
  <c r="AF51" i="18"/>
  <c r="AC52" i="18"/>
  <c r="AD52" i="18"/>
  <c r="AE52" i="18"/>
  <c r="AF52" i="18"/>
  <c r="AC53" i="18"/>
  <c r="AD53" i="18"/>
  <c r="AE53" i="18"/>
  <c r="AF53" i="18"/>
  <c r="AC54" i="18"/>
  <c r="AD54" i="18"/>
  <c r="AE54" i="18"/>
  <c r="AF54" i="18"/>
  <c r="AC55" i="18"/>
  <c r="AD55" i="18"/>
  <c r="AE55" i="18"/>
  <c r="AF55" i="18"/>
  <c r="AC56" i="18"/>
  <c r="AD56" i="18"/>
  <c r="AE56" i="18"/>
  <c r="AF56" i="18"/>
  <c r="AC57" i="18"/>
  <c r="AD57" i="18"/>
  <c r="AE57" i="18"/>
  <c r="AF57" i="18"/>
  <c r="AC58" i="18"/>
  <c r="AD58" i="18"/>
  <c r="AE58" i="18"/>
  <c r="AF58" i="18"/>
  <c r="AC59" i="18"/>
  <c r="AD59" i="18"/>
  <c r="AE59" i="18"/>
  <c r="AF59" i="18"/>
  <c r="AC60" i="18"/>
  <c r="AD60" i="18"/>
  <c r="AE60" i="18"/>
  <c r="AF60" i="18"/>
  <c r="AC61" i="18"/>
  <c r="AD61" i="18"/>
  <c r="AE61" i="18"/>
  <c r="AF61" i="18"/>
  <c r="AC62" i="18"/>
  <c r="AD62" i="18"/>
  <c r="AE62" i="18"/>
  <c r="AF62" i="18"/>
  <c r="AC63" i="18"/>
  <c r="AD63" i="18"/>
  <c r="AE63" i="18"/>
  <c r="AF63" i="18"/>
  <c r="AC64" i="18"/>
  <c r="AD64" i="18"/>
  <c r="AE64" i="18"/>
  <c r="AF64" i="18"/>
  <c r="AC65" i="18"/>
  <c r="AD65" i="18"/>
  <c r="AE65" i="18"/>
  <c r="AF65" i="18"/>
  <c r="AC66" i="18"/>
  <c r="AD66" i="18"/>
  <c r="AE66" i="18"/>
  <c r="AF66" i="18"/>
  <c r="J17" i="15" l="1"/>
  <c r="K17" i="15"/>
  <c r="L17" i="15"/>
  <c r="M17" i="15"/>
  <c r="N17" i="15"/>
  <c r="O17" i="15"/>
  <c r="P17" i="15"/>
  <c r="Q17" i="15"/>
  <c r="J30" i="15"/>
  <c r="K30" i="15"/>
  <c r="L30" i="15"/>
  <c r="M30" i="15"/>
  <c r="N30" i="15"/>
  <c r="O30" i="15"/>
  <c r="P30" i="15"/>
  <c r="Q30" i="15"/>
  <c r="J42" i="15"/>
  <c r="K42" i="15"/>
  <c r="L42" i="15"/>
  <c r="M42" i="15"/>
  <c r="N42" i="15"/>
  <c r="O42" i="15"/>
  <c r="P42" i="15"/>
  <c r="Q42" i="15"/>
  <c r="J53" i="15"/>
  <c r="K53" i="15"/>
  <c r="L53" i="15"/>
  <c r="M53" i="15"/>
  <c r="N53" i="15"/>
  <c r="O53" i="15"/>
  <c r="P53" i="15"/>
  <c r="Q53" i="15"/>
  <c r="J60" i="15"/>
  <c r="K60" i="15"/>
  <c r="L60" i="15"/>
  <c r="M60" i="15"/>
  <c r="N60" i="15"/>
  <c r="O60" i="15"/>
  <c r="P60" i="15"/>
  <c r="Q60" i="15"/>
  <c r="R60" i="15"/>
  <c r="I60" i="15"/>
  <c r="H60" i="15"/>
  <c r="G60" i="15"/>
  <c r="F60" i="15"/>
  <c r="E60" i="15"/>
  <c r="D60" i="15"/>
  <c r="C60" i="15"/>
  <c r="R53" i="15"/>
  <c r="I53" i="15"/>
  <c r="H53" i="15"/>
  <c r="G53" i="15"/>
  <c r="F53" i="15"/>
  <c r="E53" i="15"/>
  <c r="D53" i="15"/>
  <c r="C53" i="15"/>
  <c r="R42" i="15"/>
  <c r="I42" i="15"/>
  <c r="H42" i="15"/>
  <c r="G42" i="15"/>
  <c r="F42" i="15"/>
  <c r="E42" i="15"/>
  <c r="D42" i="15"/>
  <c r="C42" i="15"/>
  <c r="R30" i="15"/>
  <c r="I30" i="15"/>
  <c r="H30" i="15"/>
  <c r="G30" i="15"/>
  <c r="F30" i="15"/>
  <c r="E30" i="15"/>
  <c r="D30" i="15"/>
  <c r="C30" i="15"/>
  <c r="R17" i="15"/>
  <c r="I17" i="15"/>
  <c r="H17" i="15"/>
  <c r="G17" i="15"/>
  <c r="F17" i="15"/>
  <c r="D17" i="15"/>
  <c r="C17" i="15"/>
  <c r="H60" i="5" l="1"/>
  <c r="G60" i="5"/>
  <c r="F60" i="5"/>
  <c r="E60" i="5"/>
  <c r="D60" i="5"/>
  <c r="C60" i="5"/>
  <c r="H53" i="5"/>
  <c r="G53" i="5"/>
  <c r="F53" i="5"/>
  <c r="E53" i="5"/>
  <c r="D53" i="5"/>
  <c r="C53" i="5"/>
  <c r="H42" i="5"/>
  <c r="G42" i="5"/>
  <c r="F42" i="5"/>
  <c r="E42" i="5"/>
  <c r="D42" i="5"/>
  <c r="C42" i="5"/>
  <c r="H30" i="5"/>
  <c r="G30" i="5"/>
  <c r="F30" i="5"/>
  <c r="E30" i="5"/>
  <c r="D30" i="5"/>
  <c r="C30" i="5"/>
  <c r="H17" i="5"/>
  <c r="E17" i="5"/>
  <c r="F17" i="5"/>
  <c r="G17" i="5"/>
  <c r="C17" i="5"/>
  <c r="D17" i="5"/>
  <c r="C60" i="14" l="1"/>
  <c r="C53" i="14"/>
  <c r="C42" i="14"/>
  <c r="C30" i="14"/>
  <c r="C17" i="14"/>
  <c r="N60" i="13" l="1"/>
  <c r="M60" i="13"/>
  <c r="L60" i="13"/>
  <c r="K60" i="13"/>
  <c r="J60" i="13"/>
  <c r="I60" i="13"/>
  <c r="H60" i="13"/>
  <c r="G60" i="13"/>
  <c r="F60" i="13"/>
  <c r="E60" i="13"/>
  <c r="D60" i="13"/>
  <c r="C60" i="13"/>
  <c r="N53" i="13"/>
  <c r="M53" i="13"/>
  <c r="L53" i="13"/>
  <c r="K53" i="13"/>
  <c r="J53" i="13"/>
  <c r="I53" i="13"/>
  <c r="H53" i="13"/>
  <c r="G53" i="13"/>
  <c r="F53" i="13"/>
  <c r="E53" i="13"/>
  <c r="D53" i="13"/>
  <c r="C53" i="13"/>
  <c r="N42" i="13"/>
  <c r="M42" i="13"/>
  <c r="L42" i="13"/>
  <c r="K42" i="13"/>
  <c r="J42" i="13"/>
  <c r="I42" i="13"/>
  <c r="H42" i="13"/>
  <c r="G42" i="13"/>
  <c r="F42" i="13"/>
  <c r="E42" i="13"/>
  <c r="D42" i="13"/>
  <c r="C42" i="13"/>
  <c r="N30" i="13"/>
  <c r="M30" i="13"/>
  <c r="L30" i="13"/>
  <c r="K30" i="13"/>
  <c r="J30" i="13"/>
  <c r="I30" i="13"/>
  <c r="H30" i="13"/>
  <c r="G30" i="13"/>
  <c r="F30" i="13"/>
  <c r="E30" i="13"/>
  <c r="D30" i="13"/>
  <c r="C30" i="13"/>
  <c r="N17" i="13"/>
  <c r="E17" i="13"/>
  <c r="F17" i="13"/>
  <c r="G17" i="13"/>
  <c r="H17" i="13"/>
  <c r="I17" i="13"/>
  <c r="J17" i="13"/>
  <c r="K17" i="13"/>
  <c r="L17" i="13"/>
  <c r="M17" i="13"/>
  <c r="D17" i="13"/>
  <c r="C17" i="13"/>
  <c r="I26" i="18" l="1"/>
  <c r="I42" i="18"/>
  <c r="I90" i="18"/>
  <c r="I21" i="18"/>
  <c r="I61" i="18"/>
  <c r="J8" i="18"/>
  <c r="K8" i="18"/>
  <c r="I64" i="18"/>
  <c r="I50" i="18"/>
  <c r="J50" i="18" s="1"/>
  <c r="I29" i="18"/>
  <c r="I30" i="18"/>
  <c r="I10" i="18"/>
  <c r="I73" i="18"/>
  <c r="J73" i="18" s="1"/>
  <c r="I12" i="18"/>
  <c r="J12" i="18" s="1"/>
  <c r="I48" i="18"/>
  <c r="J48" i="18" s="1"/>
  <c r="I24" i="18"/>
  <c r="I52" i="18"/>
  <c r="I77" i="18"/>
  <c r="I22" i="18"/>
  <c r="I54" i="18"/>
  <c r="I86" i="18"/>
  <c r="I33" i="18"/>
  <c r="I65" i="18"/>
  <c r="J65" i="18" s="1"/>
  <c r="I92" i="18"/>
  <c r="J28" i="18"/>
  <c r="I47" i="18"/>
  <c r="J47" i="18" s="1"/>
  <c r="I80" i="18"/>
  <c r="I35" i="18"/>
  <c r="J35" i="18" s="1"/>
  <c r="I40" i="18"/>
  <c r="J40" i="18" s="1"/>
  <c r="I59" i="18"/>
  <c r="I68" i="18"/>
  <c r="J68" i="18" s="1"/>
  <c r="I87" i="18"/>
  <c r="I83" i="18"/>
  <c r="I34" i="18"/>
  <c r="J34" i="18" s="1"/>
  <c r="I13" i="18"/>
  <c r="J13" i="18" s="1"/>
  <c r="I69" i="18"/>
  <c r="J69" i="18" s="1"/>
  <c r="I46" i="18"/>
  <c r="J46" i="18" s="1"/>
  <c r="I25" i="18"/>
  <c r="I89" i="18"/>
  <c r="I63" i="18"/>
  <c r="I67" i="18"/>
  <c r="J67" i="18" s="1"/>
  <c r="I75" i="18"/>
  <c r="J75" i="18" s="1"/>
  <c r="I20" i="18"/>
  <c r="I32" i="18"/>
  <c r="I58" i="18"/>
  <c r="J58" i="18" s="1"/>
  <c r="I51" i="18"/>
  <c r="J83" i="18" l="1"/>
  <c r="K83" i="18"/>
  <c r="J10" i="18"/>
  <c r="K10" i="18"/>
  <c r="J21" i="18"/>
  <c r="K21" i="18"/>
  <c r="J20" i="18"/>
  <c r="K20" i="18"/>
  <c r="J22" i="18"/>
  <c r="K22" i="18"/>
  <c r="J42" i="18"/>
  <c r="K42" i="18"/>
  <c r="J24" i="18"/>
  <c r="K24" i="18"/>
  <c r="J30" i="18"/>
  <c r="K30" i="18"/>
  <c r="J25" i="18"/>
  <c r="K25" i="18"/>
  <c r="J33" i="18"/>
  <c r="K33" i="18"/>
  <c r="J29" i="18"/>
  <c r="K29" i="18"/>
  <c r="J26" i="18"/>
  <c r="K26" i="18"/>
  <c r="J32" i="18"/>
  <c r="K32" i="18"/>
  <c r="J63" i="18"/>
  <c r="K63" i="18"/>
  <c r="J54" i="18"/>
  <c r="K54" i="18"/>
  <c r="J64" i="18"/>
  <c r="K64" i="18"/>
  <c r="J80" i="18"/>
  <c r="K80" i="18"/>
  <c r="J51" i="18"/>
  <c r="K51" i="18"/>
  <c r="J59" i="18"/>
  <c r="K59" i="18"/>
  <c r="J77" i="18"/>
  <c r="K77" i="18"/>
  <c r="J52" i="18"/>
  <c r="K52" i="18"/>
  <c r="J61" i="18"/>
  <c r="K61" i="18"/>
  <c r="K87" i="18"/>
  <c r="J87" i="18"/>
  <c r="K92" i="18"/>
  <c r="J92" i="18"/>
  <c r="K89" i="18"/>
  <c r="J89" i="18"/>
  <c r="K90" i="18"/>
  <c r="J90" i="18"/>
  <c r="K86" i="18"/>
  <c r="J86" i="18"/>
  <c r="I71" i="18"/>
  <c r="J71" i="18" s="1"/>
  <c r="I84" i="18"/>
  <c r="I56" i="18"/>
  <c r="J56" i="18" s="1"/>
  <c r="I55" i="18"/>
  <c r="J55" i="18" s="1"/>
  <c r="I44" i="18"/>
  <c r="J44" i="18" s="1"/>
  <c r="I57" i="18"/>
  <c r="J57" i="18" s="1"/>
  <c r="I78" i="18"/>
  <c r="J78" i="18" s="1"/>
  <c r="I14" i="18"/>
  <c r="J14" i="18" s="1"/>
  <c r="I45" i="18"/>
  <c r="J45" i="18" s="1"/>
  <c r="I66" i="18"/>
  <c r="J66" i="18" s="1"/>
  <c r="J19" i="18"/>
  <c r="I39" i="18"/>
  <c r="J39" i="18" s="1"/>
  <c r="I36" i="18"/>
  <c r="J36" i="18" s="1"/>
  <c r="I27" i="18"/>
  <c r="I91" i="18"/>
  <c r="I72" i="18"/>
  <c r="J72" i="18" s="1"/>
  <c r="I16" i="18"/>
  <c r="I15" i="18"/>
  <c r="J15" i="18" s="1"/>
  <c r="I79" i="18"/>
  <c r="J79" i="18" s="1"/>
  <c r="I60" i="18"/>
  <c r="I81" i="18"/>
  <c r="I49" i="18"/>
  <c r="J49" i="18" s="1"/>
  <c r="J17" i="18"/>
  <c r="I70" i="18"/>
  <c r="J70" i="18" s="1"/>
  <c r="I38" i="18"/>
  <c r="J38" i="18" s="1"/>
  <c r="I93" i="18"/>
  <c r="I23" i="18"/>
  <c r="I43" i="18"/>
  <c r="I88" i="18"/>
  <c r="I31" i="18"/>
  <c r="I76" i="18"/>
  <c r="I41" i="18"/>
  <c r="J41" i="18" s="1"/>
  <c r="I62" i="18"/>
  <c r="I85" i="18"/>
  <c r="I82" i="18"/>
  <c r="I18" i="18"/>
  <c r="J18" i="18" s="1"/>
  <c r="I53" i="18"/>
  <c r="I74" i="18"/>
  <c r="J74" i="18" s="1"/>
  <c r="I11" i="18"/>
  <c r="J11" i="18" s="1"/>
  <c r="I37" i="18"/>
  <c r="J84" i="18" l="1"/>
  <c r="K84" i="18"/>
  <c r="J16" i="18"/>
  <c r="K16" i="18"/>
  <c r="J43" i="18"/>
  <c r="K43" i="18"/>
  <c r="J27" i="18"/>
  <c r="K27" i="18"/>
  <c r="J23" i="18"/>
  <c r="K23" i="18"/>
  <c r="J37" i="18"/>
  <c r="K37" i="18"/>
  <c r="J82" i="18"/>
  <c r="K82" i="18"/>
  <c r="J60" i="18"/>
  <c r="K60" i="18"/>
  <c r="J76" i="18"/>
  <c r="K76" i="18"/>
  <c r="J31" i="18"/>
  <c r="K31" i="18"/>
  <c r="J53" i="18"/>
  <c r="K53" i="18"/>
  <c r="J62" i="18"/>
  <c r="K62" i="18"/>
  <c r="J81" i="18"/>
  <c r="K81" i="18"/>
  <c r="K85" i="18"/>
  <c r="J85" i="18"/>
  <c r="K93" i="18"/>
  <c r="J93" i="18"/>
  <c r="K88" i="18"/>
  <c r="J88" i="18"/>
  <c r="K91" i="18"/>
  <c r="J91" i="18"/>
</calcChain>
</file>

<file path=xl/comments1.xml><?xml version="1.0" encoding="utf-8"?>
<comments xmlns="http://schemas.openxmlformats.org/spreadsheetml/2006/main">
  <authors>
    <author>Alba Valls</author>
  </authors>
  <commentList>
    <comment ref="Q81" authorId="0" shapeId="0">
      <text>
        <r>
          <rPr>
            <b/>
            <sz val="9"/>
            <color indexed="81"/>
            <rFont val="Tahoma"/>
            <family val="2"/>
          </rPr>
          <t>Alba Valls:</t>
        </r>
        <r>
          <rPr>
            <sz val="9"/>
            <color indexed="81"/>
            <rFont val="Tahoma"/>
            <family val="2"/>
          </rPr>
          <t xml:space="preserve">
It simulates a low-saline granitic GW</t>
        </r>
      </text>
    </comment>
  </commentList>
</comments>
</file>

<file path=xl/comments2.xml><?xml version="1.0" encoding="utf-8"?>
<comments xmlns="http://schemas.openxmlformats.org/spreadsheetml/2006/main">
  <authors>
    <author>Alba Valls</author>
  </authors>
  <commentList>
    <comment ref="B9" authorId="0" shapeId="0">
      <text>
        <r>
          <rPr>
            <b/>
            <sz val="9"/>
            <color indexed="81"/>
            <rFont val="Tahoma"/>
            <family val="2"/>
          </rPr>
          <t>Alba Valls:</t>
        </r>
        <r>
          <rPr>
            <sz val="9"/>
            <color indexed="81"/>
            <rFont val="Tahoma"/>
            <family val="2"/>
          </rPr>
          <t xml:space="preserve">
Rod</t>
        </r>
      </text>
    </comment>
  </commentList>
</comments>
</file>

<file path=xl/comments3.xml><?xml version="1.0" encoding="utf-8"?>
<comments xmlns="http://schemas.openxmlformats.org/spreadsheetml/2006/main">
  <authors>
    <author>Alba Valls</author>
  </authors>
  <commentList>
    <comment ref="B45" authorId="0" shapeId="0">
      <text>
        <r>
          <rPr>
            <b/>
            <sz val="9"/>
            <color indexed="81"/>
            <rFont val="Tahoma"/>
            <family val="2"/>
          </rPr>
          <t>Alba Valls:</t>
        </r>
        <r>
          <rPr>
            <sz val="9"/>
            <color indexed="81"/>
            <rFont val="Tahoma"/>
            <family val="2"/>
          </rPr>
          <t xml:space="preserve">
After de first contact period (7 days)
</t>
        </r>
      </text>
    </comment>
  </commentList>
</comments>
</file>

<file path=xl/comments4.xml><?xml version="1.0" encoding="utf-8"?>
<comments xmlns="http://schemas.openxmlformats.org/spreadsheetml/2006/main">
  <authors>
    <author>Isaac Campos Valverde</author>
  </authors>
  <commentList>
    <comment ref="C18" authorId="0" shapeId="0">
      <text>
        <r>
          <rPr>
            <b/>
            <sz val="9"/>
            <color indexed="81"/>
            <rFont val="Tahoma"/>
            <family val="2"/>
          </rPr>
          <t>Isaac Campos Valverde:</t>
        </r>
        <r>
          <rPr>
            <sz val="9"/>
            <color indexed="81"/>
            <rFont val="Tahoma"/>
            <family val="2"/>
          </rPr>
          <t xml:space="preserve">
No se especifica que es polvo</t>
        </r>
      </text>
    </comment>
  </commentList>
</comments>
</file>

<file path=xl/comments5.xml><?xml version="1.0" encoding="utf-8"?>
<comments xmlns="http://schemas.openxmlformats.org/spreadsheetml/2006/main">
  <authors>
    <author>Alba Valls</author>
  </authors>
  <commentList>
    <comment ref="B9" authorId="0" shapeId="0">
      <text>
        <r>
          <rPr>
            <b/>
            <sz val="9"/>
            <color indexed="81"/>
            <rFont val="Tahoma"/>
            <family val="2"/>
          </rPr>
          <t>Alba Valls:</t>
        </r>
        <r>
          <rPr>
            <sz val="9"/>
            <color indexed="81"/>
            <rFont val="Tahoma"/>
            <family val="2"/>
          </rPr>
          <t xml:space="preserve">
Rod</t>
        </r>
      </text>
    </comment>
  </commentList>
</comments>
</file>

<file path=xl/comments6.xml><?xml version="1.0" encoding="utf-8"?>
<comments xmlns="http://schemas.openxmlformats.org/spreadsheetml/2006/main">
  <authors>
    <author>Isaac Campos Valverde</author>
  </authors>
  <commentList>
    <comment ref="C54" authorId="0" shapeId="0">
      <text>
        <r>
          <rPr>
            <b/>
            <sz val="9"/>
            <color indexed="81"/>
            <rFont val="Tahoma"/>
            <family val="2"/>
          </rPr>
          <t>Isaac Campos Valverde:</t>
        </r>
        <r>
          <rPr>
            <sz val="9"/>
            <color indexed="81"/>
            <rFont val="Tahoma"/>
            <family val="2"/>
          </rPr>
          <t xml:space="preserve">
Es ICP, en el texto no se indica pero seguramente se filtra. No se si es o no relevante y si hay que ponerlo</t>
        </r>
      </text>
    </comment>
  </commentList>
</comments>
</file>

<file path=xl/sharedStrings.xml><?xml version="1.0" encoding="utf-8"?>
<sst xmlns="http://schemas.openxmlformats.org/spreadsheetml/2006/main" count="6663" uniqueCount="1252">
  <si>
    <t>Pellet</t>
  </si>
  <si>
    <t>Powder</t>
  </si>
  <si>
    <t>Batch/column</t>
  </si>
  <si>
    <t>Ox/red</t>
  </si>
  <si>
    <t>Carbonated system</t>
  </si>
  <si>
    <t>Other</t>
  </si>
  <si>
    <t>pH</t>
  </si>
  <si>
    <t>Tº</t>
  </si>
  <si>
    <t>Short</t>
  </si>
  <si>
    <t>Complete</t>
  </si>
  <si>
    <t>Fragment</t>
  </si>
  <si>
    <t>Kind of experiment</t>
  </si>
  <si>
    <t>Duration experiment</t>
  </si>
  <si>
    <t>Solution comp</t>
  </si>
  <si>
    <t>pO2</t>
  </si>
  <si>
    <t>Eh</t>
  </si>
  <si>
    <t>Cs</t>
  </si>
  <si>
    <t>Sr</t>
  </si>
  <si>
    <t>FGR</t>
  </si>
  <si>
    <t>UOX</t>
  </si>
  <si>
    <t>PWR</t>
  </si>
  <si>
    <t>yes</t>
  </si>
  <si>
    <t>HCO3- = 1E-03M</t>
  </si>
  <si>
    <t>Atmosphere</t>
  </si>
  <si>
    <t>Air</t>
  </si>
  <si>
    <t>4 measuring times: 3, 10, 24 and 62 days</t>
  </si>
  <si>
    <t>62 days</t>
  </si>
  <si>
    <t>Batch</t>
  </si>
  <si>
    <t>MOX</t>
  </si>
  <si>
    <t>Gap</t>
  </si>
  <si>
    <t>GB</t>
  </si>
  <si>
    <t>Whole</t>
  </si>
  <si>
    <t>Pseudo-dynamic leach test</t>
  </si>
  <si>
    <t>NaHCO3- = 1E-02M</t>
  </si>
  <si>
    <t>Samples filtered</t>
  </si>
  <si>
    <t xml:space="preserve">30 cicles of 1-2h initially, and then, 24-48 h </t>
  </si>
  <si>
    <t>D. Roudil, C. Jégou, V. Broudic, B. Muzeau, S. Peuget, X. Deschanels, Gap and grain boundaries inventories from pressurized water reactors spent fuels, Journal of Nuclear Materials, 362 (2007) 411-415.</t>
  </si>
  <si>
    <t>Time evolution</t>
  </si>
  <si>
    <t>UOX22</t>
  </si>
  <si>
    <t>UOX37</t>
  </si>
  <si>
    <t>UOX47</t>
  </si>
  <si>
    <t>MOX47</t>
  </si>
  <si>
    <t>0.5 mg/m2/d</t>
  </si>
  <si>
    <t>B counting anf g spectrometry for Sr and Cs. Laser-induced KPA for U</t>
  </si>
  <si>
    <t>FIAP</t>
  </si>
  <si>
    <t>IRF (%)</t>
  </si>
  <si>
    <t>intervals of about 7 days</t>
  </si>
  <si>
    <t>center</t>
  </si>
  <si>
    <t>periphery</t>
  </si>
  <si>
    <t>Complete replace of solution</t>
  </si>
  <si>
    <t>7 days cycles</t>
  </si>
  <si>
    <t>20 min cycles</t>
  </si>
  <si>
    <t>ICP-MS (U, Cs); LSC + sample treatment (Sr); Neutron activation analysis (I)</t>
  </si>
  <si>
    <t>I</t>
  </si>
  <si>
    <t>ORIGEN II</t>
  </si>
  <si>
    <t>Roudil(2007)</t>
  </si>
  <si>
    <t>I0 calculation</t>
  </si>
  <si>
    <t>CESAR</t>
  </si>
  <si>
    <t>DIW</t>
  </si>
  <si>
    <t>intervals of about 20 min</t>
  </si>
  <si>
    <t>initial enrichment, cooling time</t>
  </si>
  <si>
    <t>S.S. Kim, Kang, K. C., Choi, J. W., Seo, H. S., Kwon S. H., Cho. W. J., Measurement of the gap and grain boundary inventories of Cs, Sr and I in domestic used PWR Fuels, Journal of the Korean Radioactive Waste Society, 5 (2007) 79-84.</t>
  </si>
  <si>
    <t>Kim(2007)</t>
  </si>
  <si>
    <t>1.3-2.7</t>
  </si>
  <si>
    <t>&lt; 0.2</t>
  </si>
  <si>
    <t>&lt; 0.4</t>
  </si>
  <si>
    <t>&lt; 0.5</t>
  </si>
  <si>
    <t>Author ID</t>
  </si>
  <si>
    <t>SFR1</t>
  </si>
  <si>
    <t>SFR2</t>
  </si>
  <si>
    <t>SFR3-a</t>
  </si>
  <si>
    <t>SFR3-b</t>
  </si>
  <si>
    <t>UOX60</t>
  </si>
  <si>
    <t xml:space="preserve">20-50 </t>
  </si>
  <si>
    <t>BWR</t>
  </si>
  <si>
    <t>Gösgen</t>
  </si>
  <si>
    <t>Leibstadt</t>
  </si>
  <si>
    <t>Ringhals 3</t>
  </si>
  <si>
    <t>North Anna</t>
  </si>
  <si>
    <t>Ringhals 4</t>
  </si>
  <si>
    <t xml:space="preserve">pre-irradiation data, operating history, nº cycles, peak linear power, </t>
  </si>
  <si>
    <t>Segment</t>
  </si>
  <si>
    <t>Center</t>
  </si>
  <si>
    <t>Ref.</t>
  </si>
  <si>
    <t>Detailed info</t>
  </si>
  <si>
    <t>Atm.</t>
  </si>
  <si>
    <t>SF</t>
  </si>
  <si>
    <t>4I8_C</t>
  </si>
  <si>
    <t>4I8_O</t>
  </si>
  <si>
    <t>KKL-C-BWR_O</t>
  </si>
  <si>
    <t>KKL-C-BWR_C</t>
  </si>
  <si>
    <t>KKL-C-RIM_O</t>
  </si>
  <si>
    <t>KKL-C-RIM_C</t>
  </si>
  <si>
    <t>KKG-C_O</t>
  </si>
  <si>
    <t>KKG-C_C</t>
  </si>
  <si>
    <t>KKG-E_O</t>
  </si>
  <si>
    <t>KKG-E_C</t>
  </si>
  <si>
    <t>SUT_O</t>
  </si>
  <si>
    <t>SUT_C</t>
  </si>
  <si>
    <t>3V5_O</t>
  </si>
  <si>
    <t>3V5_C</t>
  </si>
  <si>
    <t>AM2_O</t>
  </si>
  <si>
    <t>AM2_C</t>
  </si>
  <si>
    <t>Johnson(2012)</t>
  </si>
  <si>
    <t>DI</t>
  </si>
  <si>
    <t>Area</t>
  </si>
  <si>
    <t>Rim</t>
  </si>
  <si>
    <t>rim</t>
  </si>
  <si>
    <t>whole</t>
  </si>
  <si>
    <t>Allard</t>
  </si>
  <si>
    <t>borate = 28mM</t>
  </si>
  <si>
    <t>7, 14, 21, 28, 56, 98 days</t>
  </si>
  <si>
    <t>no</t>
  </si>
  <si>
    <t>gap</t>
  </si>
  <si>
    <t>ND</t>
  </si>
  <si>
    <t>cycles of 7</t>
  </si>
  <si>
    <t>cycles - 20min</t>
  </si>
  <si>
    <t>HCl= 0.1M</t>
  </si>
  <si>
    <t>Results</t>
  </si>
  <si>
    <r>
      <t xml:space="preserve">Sample size (mm or </t>
    </r>
    <r>
      <rPr>
        <b/>
        <sz val="11"/>
        <color theme="1"/>
        <rFont val="Calibri"/>
        <family val="2"/>
      </rPr>
      <t>μm)</t>
    </r>
  </si>
  <si>
    <t>Year</t>
  </si>
  <si>
    <t>●</t>
  </si>
  <si>
    <t>Bugey 3</t>
  </si>
  <si>
    <t>Fessenheim 2</t>
  </si>
  <si>
    <t>Gravelines 2</t>
  </si>
  <si>
    <t>St. Laurent B1</t>
  </si>
  <si>
    <t>Static mode leaching experiment</t>
  </si>
  <si>
    <t>Instant release fraction (FIAP (%))</t>
  </si>
  <si>
    <t>Cumulative FIAP (%)</t>
  </si>
  <si>
    <t>Information</t>
  </si>
  <si>
    <t>Anal. techniques (solid)</t>
  </si>
  <si>
    <t>Anal. techniques (solution)</t>
  </si>
  <si>
    <t>Cumulative FIAP</t>
  </si>
  <si>
    <t>Diss rate U</t>
  </si>
  <si>
    <t>pellet + clad (previously decladded)</t>
  </si>
  <si>
    <t>Volume</t>
  </si>
  <si>
    <t>100 mL</t>
  </si>
  <si>
    <t>crushing the samples after the gap experiment</t>
  </si>
  <si>
    <t>50 mL</t>
  </si>
  <si>
    <t>HCl = 0.1M</t>
  </si>
  <si>
    <t>0.2 μm</t>
  </si>
  <si>
    <t>cumulative instant release fraction</t>
  </si>
  <si>
    <t>Xe</t>
  </si>
  <si>
    <t>Instant release fraction (%)</t>
  </si>
  <si>
    <t>Cumulative IRF (%)</t>
  </si>
  <si>
    <t>Results 2</t>
  </si>
  <si>
    <t>Results 1</t>
  </si>
  <si>
    <t>ICP-MS, γ-spectrometry</t>
  </si>
  <si>
    <t>Studsvik samples</t>
  </si>
  <si>
    <t>PSI samples</t>
  </si>
  <si>
    <t>Casmo. Current inventory calculated from an adjacent sample.</t>
  </si>
  <si>
    <t>batch</t>
  </si>
  <si>
    <t>200 mL</t>
  </si>
  <si>
    <t>Casmo (typical PWR power history and an initial U-235 enrichment of 4%)</t>
  </si>
  <si>
    <r>
      <t xml:space="preserve">borate = 28mM containing 20 </t>
    </r>
    <r>
      <rPr>
        <sz val="11"/>
        <color theme="1"/>
        <rFont val="Calibri"/>
        <family val="2"/>
      </rPr>
      <t>μ</t>
    </r>
    <r>
      <rPr>
        <sz val="11"/>
        <color theme="1"/>
        <rFont val="Calibri"/>
        <family val="2"/>
        <scheme val="minor"/>
      </rPr>
      <t>g/g NaI as iodine carrier</t>
    </r>
  </si>
  <si>
    <t>8.5 (after the experiment pH=8.7</t>
  </si>
  <si>
    <t>air-saturated solutions. columns where air is removed</t>
  </si>
  <si>
    <t>98 days</t>
  </si>
  <si>
    <t>No replacement of collected samples. same experimental schema used by Forsyth [SKB TR 97-25]</t>
  </si>
  <si>
    <t>90 days</t>
  </si>
  <si>
    <t xml:space="preserve">2h, 7, 28 and 90 days </t>
  </si>
  <si>
    <t>0.002 to 0.1 mg U/g fuel</t>
  </si>
  <si>
    <t>Sample Name</t>
  </si>
  <si>
    <t>Nuclide</t>
  </si>
  <si>
    <t>Days</t>
  </si>
  <si>
    <t>Cs-137</t>
  </si>
  <si>
    <t>2SD</t>
  </si>
  <si>
    <t>I-129</t>
  </si>
  <si>
    <t xml:space="preserve">4I8 </t>
  </si>
  <si>
    <t>Wash</t>
  </si>
  <si>
    <t>BU: 58.2</t>
  </si>
  <si>
    <t>Closed</t>
  </si>
  <si>
    <t>Open</t>
  </si>
  <si>
    <t>FGR: 0.94</t>
  </si>
  <si>
    <t>SUT</t>
  </si>
  <si>
    <t>BU: 61.4</t>
  </si>
  <si>
    <t>FGR: 2.3</t>
  </si>
  <si>
    <t xml:space="preserve">3V5 </t>
  </si>
  <si>
    <t>BU: 66.5</t>
  </si>
  <si>
    <t>FGR: 2.6</t>
  </si>
  <si>
    <t>AM2</t>
  </si>
  <si>
    <t>BU: 75.4</t>
  </si>
  <si>
    <t>FGR: 5</t>
  </si>
  <si>
    <t>KKL-C (BWR)</t>
  </si>
  <si>
    <t>No wash data</t>
  </si>
  <si>
    <t>BU: 65.3</t>
  </si>
  <si>
    <t>FGR: 3.7</t>
  </si>
  <si>
    <t>KKL-C Rim test</t>
  </si>
  <si>
    <t>KKG-E (MOX)</t>
  </si>
  <si>
    <t>BU: 63</t>
  </si>
  <si>
    <t>FGR: 27</t>
  </si>
  <si>
    <t>KKG-C (PWR)</t>
  </si>
  <si>
    <t>BU: 64</t>
  </si>
  <si>
    <t>FGR: 21</t>
  </si>
  <si>
    <t>SEM, EDX</t>
  </si>
  <si>
    <t>Reactor type</t>
  </si>
  <si>
    <t>Reactor name</t>
  </si>
  <si>
    <t>BGW</t>
  </si>
  <si>
    <t>concentration</t>
  </si>
  <si>
    <t>Surface area</t>
  </si>
  <si>
    <t>48BU-CS-BIC</t>
  </si>
  <si>
    <t>60BU-CS-BIC</t>
  </si>
  <si>
    <t>52BU-CS-BIC</t>
  </si>
  <si>
    <t>53BU-CS-BIC</t>
  </si>
  <si>
    <t>48BU-CORE-BIC</t>
  </si>
  <si>
    <t>48BU-OUTB-BIC</t>
  </si>
  <si>
    <t>60BU-CORE-BIC</t>
  </si>
  <si>
    <t>60BU-OUT-BIC</t>
  </si>
  <si>
    <t>48BU-CORE-BGW</t>
  </si>
  <si>
    <t>48BU-OUT-BGW</t>
  </si>
  <si>
    <t>60BU-CORE-BGW</t>
  </si>
  <si>
    <t>60BU-OUT-BGW</t>
  </si>
  <si>
    <t>HCO3- = 1mM</t>
  </si>
  <si>
    <t>NaHCO3- = 10mM</t>
  </si>
  <si>
    <t>Reactor Type</t>
  </si>
  <si>
    <t>Solution composition</t>
  </si>
  <si>
    <t>IRF</t>
  </si>
  <si>
    <t>Region sampled</t>
  </si>
  <si>
    <t>R</t>
  </si>
  <si>
    <t>Material</t>
  </si>
  <si>
    <t>Info available</t>
  </si>
  <si>
    <t>Sample type</t>
  </si>
  <si>
    <t>Sampled region</t>
  </si>
  <si>
    <t>Preparation</t>
  </si>
  <si>
    <t xml:space="preserve">Spent Fuel </t>
  </si>
  <si>
    <t xml:space="preserve">Sample </t>
  </si>
  <si>
    <t>Experiment</t>
  </si>
  <si>
    <t>Solution</t>
  </si>
  <si>
    <t xml:space="preserve">Results </t>
  </si>
  <si>
    <t>Sample pre-treatment</t>
  </si>
  <si>
    <t>Analysis</t>
  </si>
  <si>
    <t>IRF contribution area</t>
  </si>
  <si>
    <t>Results &amp; calculation meth.</t>
  </si>
  <si>
    <r>
      <rPr>
        <b/>
        <sz val="11"/>
        <color theme="1"/>
        <rFont val="Calibri"/>
        <family val="2"/>
      </rPr>
      <t xml:space="preserve">•  </t>
    </r>
    <r>
      <rPr>
        <b/>
        <sz val="11"/>
        <color theme="1"/>
        <rFont val="Calibri"/>
        <family val="2"/>
        <scheme val="minor"/>
      </rPr>
      <t>IRF</t>
    </r>
  </si>
  <si>
    <t>•  FIAP</t>
  </si>
  <si>
    <t>Ouput time series</t>
  </si>
  <si>
    <t>•  FNU</t>
  </si>
  <si>
    <t>FGR (%)</t>
  </si>
  <si>
    <t>Other results provided</t>
  </si>
  <si>
    <t>Sample preparation</t>
  </si>
  <si>
    <t>Nº of cycles, length of cylces(days), U-235 enrichment, end of irradiation</t>
  </si>
  <si>
    <r>
      <t xml:space="preserve">10.7 </t>
    </r>
    <r>
      <rPr>
        <sz val="11"/>
        <color theme="1"/>
        <rFont val="Calibri"/>
        <family val="2"/>
      </rPr>
      <t>± 0.1</t>
    </r>
  </si>
  <si>
    <t>12.7 ± 0.1</t>
  </si>
  <si>
    <t>10.4 ± 0.1</t>
  </si>
  <si>
    <t>10.2 ± 0.1</t>
  </si>
  <si>
    <t>diameter, weight</t>
  </si>
  <si>
    <t>rim = external part of the SNF, enriched in HBS (high burn-up structure)</t>
  </si>
  <si>
    <t>Powder washed with acetone to remove fines attached to the grain surface (3-4 times)</t>
  </si>
  <si>
    <r>
      <t xml:space="preserve">90 </t>
    </r>
    <r>
      <rPr>
        <sz val="11"/>
        <color theme="1"/>
        <rFont val="Calibri"/>
        <family val="2"/>
      </rPr>
      <t>± 40</t>
    </r>
  </si>
  <si>
    <t>45 ± 15</t>
  </si>
  <si>
    <t>140 ± 50</t>
  </si>
  <si>
    <t>68 ± 15</t>
  </si>
  <si>
    <t>82 ± 8</t>
  </si>
  <si>
    <t>sample preparation, HBS zone width, % of HBS in the out samples, porosity estimation, accessible grain boundaries</t>
  </si>
  <si>
    <t>0.020 ± 0.002</t>
  </si>
  <si>
    <t>0.04 ± 0.01</t>
  </si>
  <si>
    <t>0.013 ± 0.001</t>
  </si>
  <si>
    <t>0.027 ± 0.003</t>
  </si>
  <si>
    <t>0.022 ± 0.003</t>
  </si>
  <si>
    <r>
      <t xml:space="preserve">ICP-MS, </t>
    </r>
    <r>
      <rPr>
        <sz val="11"/>
        <color theme="1"/>
        <rFont val="Calibri"/>
        <family val="2"/>
      </rPr>
      <t>γ-spectrometry HPGe</t>
    </r>
  </si>
  <si>
    <t>Details on the experimental procedure</t>
  </si>
  <si>
    <t>350 (10 days used for IRF data)</t>
  </si>
  <si>
    <t>Static leaching experiment.
2 complete replenishmentents (after 2 and 4 days), refilling with fresh solution after each aliquot of 1mL</t>
  </si>
  <si>
    <r>
      <t xml:space="preserve">24 </t>
    </r>
    <r>
      <rPr>
        <sz val="11"/>
        <rFont val="Calibri"/>
        <family val="2"/>
      </rPr>
      <t>± 6</t>
    </r>
  </si>
  <si>
    <t>Detailed solution compositions</t>
  </si>
  <si>
    <t>BIC (bicarbonate water) - 1mM HCO3-</t>
  </si>
  <si>
    <t>7.4 ± 0.2</t>
  </si>
  <si>
    <t>7.6 ± 0.2</t>
  </si>
  <si>
    <t>BGW (Bentonite Granite Water)</t>
  </si>
  <si>
    <t>Volume (mL)</t>
  </si>
  <si>
    <t>Tº (ºC)</t>
  </si>
  <si>
    <t>1) Theoretical: ORIGEN-ARP
2) Experimental: only for powder samples and 52BU and 53BU claded segments (not determined for the other CS [48BU and 60BU) due to sample shortage)</t>
  </si>
  <si>
    <t>where H (gi/gSNF) is the fraction of the RN in the SNF. The concentration takes into account the two initial complete replenishments</t>
  </si>
  <si>
    <t>BIC</t>
  </si>
  <si>
    <t>Rb</t>
  </si>
  <si>
    <t>Tc</t>
  </si>
  <si>
    <t>Mo</t>
  </si>
  <si>
    <t>Type of data</t>
  </si>
  <si>
    <t>Theoretical and experimental inventories, RN concentration (actinides+FP), dose rate calculated, FNS (Fractional released Normalized to the total Surface area)</t>
  </si>
  <si>
    <t>González-Robles(2011)</t>
  </si>
  <si>
    <t>4.14 ± 0.83</t>
  </si>
  <si>
    <t>1.31 ± 0.26</t>
  </si>
  <si>
    <t>2.91 ± 0.58</t>
  </si>
  <si>
    <t>0.37 ± 0.07</t>
  </si>
  <si>
    <t>1.64 ± 0.33</t>
  </si>
  <si>
    <t>0.44 ± 0.09</t>
  </si>
  <si>
    <t>1.26 ± 0.25</t>
  </si>
  <si>
    <t>0.31 ± 0.06</t>
  </si>
  <si>
    <t>1.02 ± 0.20</t>
  </si>
  <si>
    <t>1.06 ± 0.21</t>
  </si>
  <si>
    <t>0.01 ± 0.01</t>
  </si>
  <si>
    <t>0.10 ± 0.02</t>
  </si>
  <si>
    <t>0.002 ± 0.001</t>
  </si>
  <si>
    <t>0.09 ± 0.02</t>
  </si>
  <si>
    <t>6.06 ± 1.21</t>
  </si>
  <si>
    <t>4.45 ± 0.89</t>
  </si>
  <si>
    <t>5.23 ± 1.05</t>
  </si>
  <si>
    <t>4.24 ± 0.85</t>
  </si>
  <si>
    <t>1.98 ± 0.40</t>
  </si>
  <si>
    <t>2.88 ± 0.58</t>
  </si>
  <si>
    <t>2.48 ± 0.50</t>
  </si>
  <si>
    <t>2.56 ± 0.51</t>
  </si>
  <si>
    <t>1.96 ± 0.39</t>
  </si>
  <si>
    <t>1.52 ± 0.30</t>
  </si>
  <si>
    <t>1.89 ± 0.38</t>
  </si>
  <si>
    <t>0.93 ± 0.19</t>
  </si>
  <si>
    <t>0.32 ± 0.06</t>
  </si>
  <si>
    <t>1.11 ± 0.22</t>
  </si>
  <si>
    <t>0.51 ± 0.10</t>
  </si>
  <si>
    <t>0.40 ± 0.08</t>
  </si>
  <si>
    <t>0.03 ± 0.01</t>
  </si>
  <si>
    <t>2.45 ± 0.49</t>
  </si>
  <si>
    <t>3.59 ± 0.72</t>
  </si>
  <si>
    <t>2.15 ± 0.43</t>
  </si>
  <si>
    <t>4.26 ± 0.85</t>
  </si>
  <si>
    <t>48BU-BIC-CS</t>
  </si>
  <si>
    <t>52BU-BIC-CS</t>
  </si>
  <si>
    <t>53BU-BIC-CS</t>
  </si>
  <si>
    <t>60BU-BIC-CS</t>
  </si>
  <si>
    <t>1.58 ± 0.32</t>
  </si>
  <si>
    <t>0.82 ± 0.17</t>
  </si>
  <si>
    <t>0.05 ± 0.01</t>
  </si>
  <si>
    <t>0.34 ± 0.07</t>
  </si>
  <si>
    <t>0.07 ± 0.01</t>
  </si>
  <si>
    <t>0.017 ± 0.003</t>
  </si>
  <si>
    <t>0.12 ± 0.02</t>
  </si>
  <si>
    <t>0.005 ± 0.001</t>
  </si>
  <si>
    <t>0.004 ± 0.001</t>
  </si>
  <si>
    <t>0.008 ± 0.001</t>
  </si>
  <si>
    <t>0.010 ± 0.002</t>
  </si>
  <si>
    <t>0.0012 ± 0.0002</t>
  </si>
  <si>
    <t>0.007 ± 0.001</t>
  </si>
  <si>
    <t>6.55 ± 1.31</t>
  </si>
  <si>
    <t>3.10 ± 0.62</t>
  </si>
  <si>
    <t>0.35 ± 0.07</t>
  </si>
  <si>
    <t>3.20 ± 0.64</t>
  </si>
  <si>
    <t>FIAP (%) and FNU</t>
  </si>
  <si>
    <t>FIAP1 (%)</t>
  </si>
  <si>
    <t>FIAP2 (%)</t>
  </si>
  <si>
    <t>FIAP3 (%)</t>
  </si>
  <si>
    <t>FNU1</t>
  </si>
  <si>
    <t>FNU2</t>
  </si>
  <si>
    <t>FNU3</t>
  </si>
  <si>
    <t>2.1 ± 0.4</t>
  </si>
  <si>
    <t>3.6 ± 0.7</t>
  </si>
  <si>
    <t>0.46 ± 0.09</t>
  </si>
  <si>
    <t>2.0 ± 0.8</t>
  </si>
  <si>
    <t>5.0 ± 2.0</t>
  </si>
  <si>
    <t>1.5 ± 0.3</t>
  </si>
  <si>
    <t>1.7 ± 0.3</t>
  </si>
  <si>
    <t>1.5 ± 0.6</t>
  </si>
  <si>
    <t>2.4 ± 1.0</t>
  </si>
  <si>
    <t>1.6 ± 0.7</t>
  </si>
  <si>
    <t>2.0 ± 0.4</t>
  </si>
  <si>
    <t>0.7 ± 0.1</t>
  </si>
  <si>
    <t>1.9 ± 0.8</t>
  </si>
  <si>
    <t>0.9 ± 0.4</t>
  </si>
  <si>
    <t>1.4 ± 0.6</t>
  </si>
  <si>
    <t>0.6 ± 0.1</t>
  </si>
  <si>
    <t>0.4 ± 0.1</t>
  </si>
  <si>
    <t>0.5 ± 0.2</t>
  </si>
  <si>
    <t>0.6 ± 0.2</t>
  </si>
  <si>
    <t>4.1 ± 0.8</t>
  </si>
  <si>
    <t>3.5 ± 0.7</t>
  </si>
  <si>
    <t>0.45 ± 0.09</t>
  </si>
  <si>
    <t>3.9 ± 1.6</t>
  </si>
  <si>
    <t>4.9 ± 2.0</t>
  </si>
  <si>
    <t>1.1 ± 0.2</t>
  </si>
  <si>
    <t>18.6 ± 7.4</t>
  </si>
  <si>
    <t>1.6 ± 0.6</t>
  </si>
  <si>
    <t>3.6 ± 1.4</t>
  </si>
  <si>
    <t>0.17 ± 0.03</t>
  </si>
  <si>
    <t>2.8 ± 1.1</t>
  </si>
  <si>
    <t>3.2 ± 1.3</t>
  </si>
  <si>
    <t>0.011 ± 0.002</t>
  </si>
  <si>
    <t>1.7 ± 0.7</t>
  </si>
  <si>
    <t>1.0 ± 0.4</t>
  </si>
  <si>
    <t>1.2 ± 0.5</t>
  </si>
  <si>
    <t>0.3 ± 0.1</t>
  </si>
  <si>
    <t>0.8 ± 0.3</t>
  </si>
  <si>
    <t>3.8 ± 0.8</t>
  </si>
  <si>
    <t>1.0 ± 0.2</t>
  </si>
  <si>
    <t>63.3 ± 25.3</t>
  </si>
  <si>
    <t>3.5 ± 1.4</t>
  </si>
  <si>
    <t>2.8 ± 0.6</t>
  </si>
  <si>
    <t>0.43 ± 0.09</t>
  </si>
  <si>
    <t>4.8 ± 1.9</t>
  </si>
  <si>
    <t>2.2 ± 0.9</t>
  </si>
  <si>
    <t>0.4  ± 0.1</t>
  </si>
  <si>
    <t>2.3 ± 0.5</t>
  </si>
  <si>
    <t>0.38 ± 0.08</t>
  </si>
  <si>
    <t>1.7 ± 0.8</t>
  </si>
  <si>
    <t>1.8 ± 0.7</t>
  </si>
  <si>
    <t>1.2 ± 0.2</t>
  </si>
  <si>
    <t>1.4 ± 0.3</t>
  </si>
  <si>
    <t>0.26 ± 0.05</t>
  </si>
  <si>
    <t>3.8 ± 1.5</t>
  </si>
  <si>
    <t>1.1 ± 0.4</t>
  </si>
  <si>
    <t>1.3 ± 0.5</t>
  </si>
  <si>
    <t>0.2 ± 0.1</t>
  </si>
  <si>
    <t>0.5 ± 0.1</t>
  </si>
  <si>
    <t>0.4 ± 0.2</t>
  </si>
  <si>
    <t>3.3 ± 0.7</t>
  </si>
  <si>
    <t>3.4 ± 0.7</t>
  </si>
  <si>
    <t>10.8 ± 4.3</t>
  </si>
  <si>
    <t>2.6 ± 1.0</t>
  </si>
  <si>
    <t>2.2 ± 0.4</t>
  </si>
  <si>
    <t>1.6 ± 0.3</t>
  </si>
  <si>
    <t>1.3 ± 0.3</t>
  </si>
  <si>
    <t>0.9 ± 0.2</t>
  </si>
  <si>
    <t>5.8 ± 1.2</t>
  </si>
  <si>
    <t>0.08 ± 0.02</t>
  </si>
  <si>
    <t>2.7 ± 1.1</t>
  </si>
  <si>
    <t>1.4 ± 0.5</t>
  </si>
  <si>
    <t>3.1 ± 1.2</t>
  </si>
  <si>
    <t>1.5 ± 0.4</t>
  </si>
  <si>
    <t>2.4 ± 0.5</t>
  </si>
  <si>
    <t>0.22 ± 0.04</t>
  </si>
  <si>
    <t>1.0 ± 0.8</t>
  </si>
  <si>
    <t>0.15 ± 0.03</t>
  </si>
  <si>
    <t>0.7 ± 0.8</t>
  </si>
  <si>
    <t>0.7 ± 0.3</t>
  </si>
  <si>
    <t>4.1 ± 0.4</t>
  </si>
  <si>
    <t>1.6 ± 0.4</t>
  </si>
  <si>
    <t>3.0 ± 0.6</t>
  </si>
  <si>
    <t>6.5 ± 2.6</t>
  </si>
  <si>
    <t>6.3 ± 2.5</t>
  </si>
  <si>
    <t>0.06 ± 0.01</t>
  </si>
  <si>
    <t>3.0 ± 1.2</t>
  </si>
  <si>
    <t>0.8 ± 0.1</t>
  </si>
  <si>
    <t>0.02 ± 0.01</t>
  </si>
  <si>
    <t>0.6 ± 0.3</t>
  </si>
  <si>
    <t>3.6 ± 0.6</t>
  </si>
  <si>
    <t>0.8 ± 0.2</t>
  </si>
  <si>
    <t>7.6 ± 3.0</t>
  </si>
  <si>
    <t>6.8 ± 2.7</t>
  </si>
  <si>
    <t>2.6 ± 0.5</t>
  </si>
  <si>
    <t>2.9 ± 1.2</t>
  </si>
  <si>
    <t>0.18 ± 0.04</t>
  </si>
  <si>
    <t>2.5 ± 0.5</t>
  </si>
  <si>
    <t>0.36 ± 0.07</t>
  </si>
  <si>
    <t>3.4 ± 1.4</t>
  </si>
  <si>
    <t>10.4 ± 4.2</t>
  </si>
  <si>
    <t>2.1 ± 0.8</t>
  </si>
  <si>
    <t>5.4 ± 2.2</t>
  </si>
  <si>
    <t>1.9 ± 0.4</t>
  </si>
  <si>
    <t>2.5 ± 1.0</t>
  </si>
  <si>
    <t>14.9 ± 6.0</t>
  </si>
  <si>
    <t>3.6 ± 1.5</t>
  </si>
  <si>
    <t>5.7 ± 2.3</t>
  </si>
  <si>
    <t>(4.3 ± 0.2)x 10-1</t>
  </si>
  <si>
    <t>(3.4 ± 0.7)x 10-3</t>
  </si>
  <si>
    <t>517 ± 207</t>
  </si>
  <si>
    <t>49 ± 20</t>
  </si>
  <si>
    <t>22 ± 7</t>
  </si>
  <si>
    <t>(1.7 ± 0.3)x 10-2</t>
  </si>
  <si>
    <t>(4.9 ± 0.9)x 10-2</t>
  </si>
  <si>
    <t>(1.0 ± 0.2)x 10-4</t>
  </si>
  <si>
    <t>8 ± 3</t>
  </si>
  <si>
    <t>6 ± 2</t>
  </si>
  <si>
    <t>(3.9 ± 0.3)x 10-3</t>
  </si>
  <si>
    <t>(1.2 ± 0.2)x 10-2</t>
  </si>
  <si>
    <t>(1.7 ± 0.3)x 10-4</t>
  </si>
  <si>
    <t>1.1 ± 0.3</t>
  </si>
  <si>
    <t>(9.4 ± 1.9)x 10-3</t>
  </si>
  <si>
    <t>(6.9 ± 1.4)x 10-3</t>
  </si>
  <si>
    <t>(2.7 ± 0.5)x 10-4</t>
  </si>
  <si>
    <t>4 ± 2</t>
  </si>
  <si>
    <t>1.7 ± 0.5</t>
  </si>
  <si>
    <t xml:space="preserve">4.9 ± 0.9 </t>
  </si>
  <si>
    <t>1.8 ± 0.4</t>
  </si>
  <si>
    <t>(5 ± 1)x 10-3</t>
  </si>
  <si>
    <t>2108 ± 843</t>
  </si>
  <si>
    <t>207 ± 83</t>
  </si>
  <si>
    <t>31 ± 10</t>
  </si>
  <si>
    <t>(1.3 ± 0.3)x 10-1</t>
  </si>
  <si>
    <t>(5 ± 1)x 10-1</t>
  </si>
  <si>
    <t>(2.2 ± 0.4)x 10-3</t>
  </si>
  <si>
    <t>116 ± 46</t>
  </si>
  <si>
    <t>87 ± 34</t>
  </si>
  <si>
    <t>23 ± 9</t>
  </si>
  <si>
    <t>(4.4 ± 0.9)x 10-2</t>
  </si>
  <si>
    <t>(2 ± 0.4)x 10-2</t>
  </si>
  <si>
    <t>(1.5 ± 0.3)x 10-3</t>
  </si>
  <si>
    <t>39 ± 15</t>
  </si>
  <si>
    <t>34 ± 14</t>
  </si>
  <si>
    <t>15 ± 6</t>
  </si>
  <si>
    <t>(9 ± 2)x 10-3</t>
  </si>
  <si>
    <t>(7 ± 1)x 10-3</t>
  </si>
  <si>
    <t>(2.2 ± 0.4)x 10-4</t>
  </si>
  <si>
    <t>2.4 ± 0.9</t>
  </si>
  <si>
    <t>(8 ± 2)x 10-3</t>
  </si>
  <si>
    <t>(4.5 ± 0.9)x 10-3</t>
  </si>
  <si>
    <t>(9.7 ± 1.9)x 10-5</t>
  </si>
  <si>
    <t>7 ± 3</t>
  </si>
  <si>
    <t>2412 ± 965</t>
  </si>
  <si>
    <t>189 ± 76</t>
  </si>
  <si>
    <t>86 ± 34</t>
  </si>
  <si>
    <t>(7 ± 1)x 10-1</t>
  </si>
  <si>
    <t>(2.1 ± 0.4)x 10-1</t>
  </si>
  <si>
    <t>52 ± 21</t>
  </si>
  <si>
    <t>48 ± 19</t>
  </si>
  <si>
    <t>64 ± 26</t>
  </si>
  <si>
    <t>(9 ± 2)x 10-2</t>
  </si>
  <si>
    <t>21 ± 8</t>
  </si>
  <si>
    <t>28 ± 11</t>
  </si>
  <si>
    <t>(3.3 ± 0.7)x 10-2</t>
  </si>
  <si>
    <t>(1.3 ± 0.3)x 10-2</t>
  </si>
  <si>
    <t>(1.9 ± 0.4)x 10-3</t>
  </si>
  <si>
    <t>3 ± 1</t>
  </si>
  <si>
    <t>11 ± 4</t>
  </si>
  <si>
    <t>(2.2 ± 0.4)x 10-2</t>
  </si>
  <si>
    <t>(5± 1)x 10-3</t>
  </si>
  <si>
    <t>(1.3 ± 0.3)x 10-3</t>
  </si>
  <si>
    <t>(2.3 ± 0.5)x 10-2</t>
  </si>
  <si>
    <t>203 ± 81</t>
  </si>
  <si>
    <t>148 ± 59</t>
  </si>
  <si>
    <t>129 ± 52</t>
  </si>
  <si>
    <t>(6 ± 1)x 10-2</t>
  </si>
  <si>
    <t>(2.3 ± 0.5)x 10-3</t>
  </si>
  <si>
    <t>46 ± 18</t>
  </si>
  <si>
    <t>37 ± 15</t>
  </si>
  <si>
    <t>35 ± 14</t>
  </si>
  <si>
    <t>(2.4 ± 0.5)x 10-3</t>
  </si>
  <si>
    <t>(1.7 ± 0.3)x 10-3</t>
  </si>
  <si>
    <t>5 ± 2</t>
  </si>
  <si>
    <t>26 ± 10</t>
  </si>
  <si>
    <t>(3.2 ± 0.6)x 10-3</t>
  </si>
  <si>
    <t>(2.5 ± 0.5)x 10-4</t>
  </si>
  <si>
    <t>(1.6 ± 0.3)x 10-3</t>
  </si>
  <si>
    <t>10 ± 4</t>
  </si>
  <si>
    <t>2 ± 1</t>
  </si>
  <si>
    <t>(1.2 ± 0.2)x 10-4</t>
  </si>
  <si>
    <t>(2.0 ± 0.4)x 10-4</t>
  </si>
  <si>
    <t>(3.0 ± 0.6)x 10-3</t>
  </si>
  <si>
    <t>45 ± 18</t>
  </si>
  <si>
    <t>(2.4 ± 0.5)x 10-2</t>
  </si>
  <si>
    <t>(1.7 ± 0.3)x 10-1</t>
  </si>
  <si>
    <t>741 ± 296</t>
  </si>
  <si>
    <t>106 ± 42</t>
  </si>
  <si>
    <t>105 ± 42</t>
  </si>
  <si>
    <t>Some graphs are included in the thesis document plotting the evolution of certain parameters</t>
  </si>
  <si>
    <t>Serrano-Purroy(2012)</t>
  </si>
  <si>
    <t>CORE-BIC</t>
  </si>
  <si>
    <t>OUT-BIC</t>
  </si>
  <si>
    <t>CORE-BGW</t>
  </si>
  <si>
    <t>OUT-BGW</t>
  </si>
  <si>
    <t>12-25</t>
  </si>
  <si>
    <t>14-22</t>
  </si>
  <si>
    <t>9-14</t>
  </si>
  <si>
    <t>11-15</t>
  </si>
  <si>
    <t>15-28</t>
  </si>
  <si>
    <t>NM</t>
  </si>
  <si>
    <t>7-16</t>
  </si>
  <si>
    <t>UO2</t>
  </si>
  <si>
    <t xml:space="preserve">center </t>
  </si>
  <si>
    <t>H2 atm</t>
  </si>
  <si>
    <t>Fors&amp;Carbol(2009), Fors(2009)</t>
  </si>
  <si>
    <t>fuel and irradiation data</t>
  </si>
  <si>
    <t>decladed, drilled the center part</t>
  </si>
  <si>
    <t>ORIGEN</t>
  </si>
  <si>
    <t>Corrosion experiment</t>
  </si>
  <si>
    <t>502 days (7 days - IRF)</t>
  </si>
  <si>
    <t>4.1 MPa H2 (autoclave)</t>
  </si>
  <si>
    <r>
      <t xml:space="preserve">23 </t>
    </r>
    <r>
      <rPr>
        <sz val="11"/>
        <rFont val="Calibri"/>
        <family val="2"/>
      </rPr>
      <t>± 4</t>
    </r>
  </si>
  <si>
    <t>Details on the experiment</t>
  </si>
  <si>
    <t>10 mM NaCl + 2 mM NaHCO3</t>
  </si>
  <si>
    <t>Solution chosen to mimic a low-saline granitic groundwater</t>
  </si>
  <si>
    <t>no solid analysis</t>
  </si>
  <si>
    <r>
      <t xml:space="preserve">ICP-MS, </t>
    </r>
    <r>
      <rPr>
        <sz val="11"/>
        <color theme="1"/>
        <rFont val="Calibri"/>
        <family val="2"/>
      </rPr>
      <t>γ-spectrometry Ge-detector, Gas mas spectrometry</t>
    </r>
  </si>
  <si>
    <t>instant release of total inventory</t>
  </si>
  <si>
    <t>--</t>
  </si>
  <si>
    <t>13 sampled times (1 to 502 days)</t>
  </si>
  <si>
    <t>Cs release rate, concentration evolution (Cs, Tc, Actinides)</t>
  </si>
  <si>
    <t>Instant release of cesium of the total inventory</t>
  </si>
  <si>
    <t>sample preparation methodology</t>
  </si>
  <si>
    <t>No</t>
  </si>
  <si>
    <t>no solid analisis</t>
  </si>
  <si>
    <t>% release with respect the total inventory. The fraction released due to matrix dissolution (with U) is substracted.</t>
  </si>
  <si>
    <t>20-50</t>
  </si>
  <si>
    <t>Segment leached one week in carbonated water to eliminate the gap inventory</t>
  </si>
  <si>
    <t>25 mL</t>
  </si>
  <si>
    <r>
      <rPr>
        <b/>
        <sz val="11"/>
        <color theme="0" tint="-0.499984740745262"/>
        <rFont val="Calibri"/>
        <family val="2"/>
      </rPr>
      <t xml:space="preserve">•  </t>
    </r>
    <r>
      <rPr>
        <b/>
        <sz val="11"/>
        <color theme="0" tint="-0.499984740745262"/>
        <rFont val="Calibri"/>
        <family val="2"/>
        <scheme val="minor"/>
      </rPr>
      <t>IRF</t>
    </r>
  </si>
  <si>
    <t>Ax,sol = specific activity of X in aqueous phase, 
Ax = specific activity of X in initial spent fuel inventory
fu = mass conversion factor of U metal per gram of fuel
mUO2 = initial uranium oxide mass in SF sample</t>
  </si>
  <si>
    <t>detailes explanation on sample preparation</t>
  </si>
  <si>
    <t>alkaline oxidizing conditions</t>
  </si>
  <si>
    <t>Allard groundwater composition</t>
  </si>
  <si>
    <t>Allard groundwater</t>
  </si>
  <si>
    <r>
      <t xml:space="preserve">3.69 </t>
    </r>
    <r>
      <rPr>
        <sz val="11"/>
        <color theme="1"/>
        <rFont val="Calibri"/>
        <family val="2"/>
      </rPr>
      <t>± 0.10</t>
    </r>
  </si>
  <si>
    <t>20.6 ± 0.5</t>
  </si>
  <si>
    <t>26.7 ± 0.6</t>
  </si>
  <si>
    <t>0.94 ± 0.1</t>
  </si>
  <si>
    <t>2.3 ± 0.2</t>
  </si>
  <si>
    <t>2.6 ± 0.2</t>
  </si>
  <si>
    <t>5 ± 0.3</t>
  </si>
  <si>
    <t>Release fraction = it is obtained by dividing the total amount of a RN on the analyzed solution by the total amount in the corroding fuel sample</t>
  </si>
  <si>
    <t>yes, cumulative release</t>
  </si>
  <si>
    <t>L. Johnson, I. Günther-Leopold, J.K. Waldis, H.P. Linder, J. Low, D. Cui, E. Ekeroth, K. Spahiu, L.Z. Evins, Rapid aqueous release of fission products from high burn-up LWR fuel: Experimental results and correlations with fission gas release, Journal of Nuclear Materials, 420 (2012) 54-62.</t>
  </si>
  <si>
    <t>Fors(2009)</t>
  </si>
  <si>
    <t>Fors&amp;Carbol(2009)</t>
  </si>
  <si>
    <t>E. González-Robles, Study of Radionuclide Release in commercials UO2 Spent Nuclear Fuels, in:  Departament d'Ingenyeria Quimica, Universitat Politècnica de Catalunya, Barcelona, 2011, pp. 137.</t>
  </si>
  <si>
    <t>P. Fors, The effect of dissolved hydrogen on spent nuclear fuel corrosion, in:  Department of Chemical and Biological Engineering, Nuclear Chemistry, Chalmers University of Technology, Göteborg, 2009, pp. 132.</t>
  </si>
  <si>
    <t>P. Fors, P. Carbol, S. Van Winckel, K. Spahiu, Corrosion of high burn-up structured UO2 fuel in presence of dissolved H2, Journal of Nuclear Materials, 394 (2009) 1-8.</t>
  </si>
  <si>
    <t>Turkey Point Unit 3</t>
  </si>
  <si>
    <t>H.B. Robinson Unit 2</t>
  </si>
  <si>
    <t xml:space="preserve">Sample weight, </t>
  </si>
  <si>
    <t>NNWSI TP</t>
  </si>
  <si>
    <t>NNWSI HBR</t>
  </si>
  <si>
    <t>J-13</t>
  </si>
  <si>
    <t xml:space="preserve">volume of the sample </t>
  </si>
  <si>
    <t>vessel material, sampling schedule, experiment details</t>
  </si>
  <si>
    <t>Bare fuel with the emptied cladding hulls</t>
  </si>
  <si>
    <t>Bare fuel</t>
  </si>
  <si>
    <t>127 (5 inch) -&gt; not mentioned the grain size</t>
  </si>
  <si>
    <t>gap and GB</t>
  </si>
  <si>
    <r>
      <t>3 kind of samples (unfiltered, 0.4</t>
    </r>
    <r>
      <rPr>
        <sz val="11"/>
        <color theme="1"/>
        <rFont val="Calibri"/>
        <family val="2"/>
      </rPr>
      <t>μm and 1.8nm)
Leachant composition was measured on selected periods</t>
    </r>
  </si>
  <si>
    <t>Cycle 1: evolution from 7.2 to 8.5
Cycle 2: evolution from 8.0 to 8.56</t>
  </si>
  <si>
    <t>fractional relese (per cycle and the sum)</t>
  </si>
  <si>
    <t>fractional release of Cs/fractional release of U</t>
  </si>
  <si>
    <t>concentration evolution actinides and FP, % in aqueous phase, dissolved RN/dissolved U,</t>
  </si>
  <si>
    <t>Axis</t>
  </si>
  <si>
    <t>X</t>
  </si>
  <si>
    <t>Y1</t>
  </si>
  <si>
    <t>Y2</t>
  </si>
  <si>
    <t>ATM-103-F</t>
  </si>
  <si>
    <t>ATM-103-P</t>
  </si>
  <si>
    <t>ATM-104-F</t>
  </si>
  <si>
    <t>ATM-104-P</t>
  </si>
  <si>
    <t>ATM-105-F-31</t>
  </si>
  <si>
    <t>ATM-105-F-34</t>
  </si>
  <si>
    <t>ATM-106-F-43</t>
  </si>
  <si>
    <t>ATM-106-F-46</t>
  </si>
  <si>
    <t>ATM-106-F-50</t>
  </si>
  <si>
    <t>ATM-104</t>
  </si>
  <si>
    <t>ATM-105</t>
  </si>
  <si>
    <t>ATM-106</t>
  </si>
  <si>
    <t>MKP-109</t>
  </si>
  <si>
    <t>ADD-2974</t>
  </si>
  <si>
    <t>ADD-2966</t>
  </si>
  <si>
    <t>NBD-095</t>
  </si>
  <si>
    <t>NBD-107</t>
  </si>
  <si>
    <t>NBD-131</t>
  </si>
  <si>
    <t>Fuel decladded + the detached cladding</t>
  </si>
  <si>
    <t>semistatic dissolution test with frequent changes of leachant</t>
  </si>
  <si>
    <t>7 days</t>
  </si>
  <si>
    <t>Yes</t>
  </si>
  <si>
    <t>U fraction substracted from the FP released fraction in order to account for only gap inventory (to avoid matrix dissolution contribution)</t>
  </si>
  <si>
    <t>After the fragment experiment. The sample is dried and crushed</t>
  </si>
  <si>
    <t>SEM</t>
  </si>
  <si>
    <t>200-250 mL</t>
  </si>
  <si>
    <t>0.1 M HCl</t>
  </si>
  <si>
    <t>Every 3 h the acid is removed and completely replaced with fresh acid</t>
  </si>
  <si>
    <t>60 min</t>
  </si>
  <si>
    <t>ATM-103</t>
  </si>
  <si>
    <t>Instant Release Fraction</t>
  </si>
  <si>
    <t xml:space="preserve">Extrapolated data form A.35 and A.36 graphs </t>
  </si>
  <si>
    <t>not all results</t>
  </si>
  <si>
    <t>ORIGEN2</t>
  </si>
  <si>
    <t>MLA-098</t>
  </si>
  <si>
    <t>NM = not measured</t>
  </si>
  <si>
    <t>Gray(1995)</t>
  </si>
  <si>
    <t>(1)</t>
  </si>
  <si>
    <t>(2)</t>
  </si>
  <si>
    <t>Tc-99</t>
  </si>
  <si>
    <t>Sr-90</t>
  </si>
  <si>
    <t>Forsyth(1997)</t>
  </si>
  <si>
    <t>W.J. Gray, C.N. Wilson, Spent fuel dissolution studies FY 1991 to 1994, in, Pacific Northwest National Laboratory, Richland, Washington, USA, 1995.</t>
  </si>
  <si>
    <t>11-01</t>
  </si>
  <si>
    <t>11-02</t>
  </si>
  <si>
    <t>11-03</t>
  </si>
  <si>
    <t>11-04</t>
  </si>
  <si>
    <t>11-05</t>
  </si>
  <si>
    <t>11-07</t>
  </si>
  <si>
    <t>11-08</t>
  </si>
  <si>
    <t>11-10</t>
  </si>
  <si>
    <t>11-11</t>
  </si>
  <si>
    <t>11-12</t>
  </si>
  <si>
    <t>11-14</t>
  </si>
  <si>
    <t>11-16</t>
  </si>
  <si>
    <t>Linear power</t>
  </si>
  <si>
    <t>Ringhals-1 (segments of the same rod)</t>
  </si>
  <si>
    <t>ICP-MS</t>
  </si>
  <si>
    <t>corrosion test duration = 5.09 years (IRF data collected after 7 days)</t>
  </si>
  <si>
    <t>Complete replenishment</t>
  </si>
  <si>
    <t>Oxidizing</t>
  </si>
  <si>
    <t>GW</t>
  </si>
  <si>
    <t xml:space="preserve">Yes </t>
  </si>
  <si>
    <t>Carbonate (ppm)</t>
  </si>
  <si>
    <t>&lt;14</t>
  </si>
  <si>
    <t>9 contact time periods of (7, 21, 63, 91, 182, 371, 413, 301, 413) days --&gt; a total of 1862 d = 5.1 y</t>
  </si>
  <si>
    <t xml:space="preserve">yes </t>
  </si>
  <si>
    <t>fraction released with respect the total initial inventory</t>
  </si>
  <si>
    <t>Rb-87</t>
  </si>
  <si>
    <t>release rates, fraction analysed in the membrane filters and vessel strip solutions, release of other elements such as U, Np, Pu, Ba…</t>
  </si>
  <si>
    <t>Release fractions of Series 11 corrosion tests (only tests under oxidizing conditions)</t>
  </si>
  <si>
    <t>Example of the results available for each speciment</t>
  </si>
  <si>
    <t>MOX 12</t>
  </si>
  <si>
    <t>MOX 20</t>
  </si>
  <si>
    <t>MOX 25</t>
  </si>
  <si>
    <t>UO2 30</t>
  </si>
  <si>
    <t>UO2 50</t>
  </si>
  <si>
    <t>UO2 50*</t>
  </si>
  <si>
    <t xml:space="preserve">Both ends of each sample were closed by means of tight stainless steel end-caps. </t>
  </si>
  <si>
    <t>2 sets of defects on the top (in contact with vapour) and the bottom (cont. With solution) of the rodlet</t>
  </si>
  <si>
    <t>1 series of defects (3 holes of 1 mm diameter each) placed in the center of the rodlet and the autoclave was completely filled with the leaching solution.</t>
  </si>
  <si>
    <t>315 days</t>
  </si>
  <si>
    <t>Glatz(1999)</t>
  </si>
  <si>
    <t>J.-P. Glatz, J. Giménez, D. Bottomley, Leaching of high burn-up UO2 and MOX fuel rods with pre-set cladding defects, in:  WM’99 Conference, 1999.</t>
  </si>
  <si>
    <t>(Todas)</t>
  </si>
  <si>
    <t>Axis title</t>
  </si>
  <si>
    <t>Data to be plotted</t>
  </si>
  <si>
    <t>FIRST-Nuclides data?</t>
  </si>
  <si>
    <t>Y3</t>
  </si>
  <si>
    <t>Basic information</t>
  </si>
  <si>
    <t>SAMPLE SELECTION</t>
  </si>
  <si>
    <t>BASIC INFORMATION OF THE SELECTED SAMPLES</t>
  </si>
  <si>
    <t>Select the information you want to know</t>
  </si>
  <si>
    <t>Wilson (1990 a)</t>
  </si>
  <si>
    <t>Wilson (1990 b)</t>
  </si>
  <si>
    <t>borate buffer</t>
  </si>
  <si>
    <t>Gray (1999)</t>
  </si>
  <si>
    <t>20-25</t>
  </si>
  <si>
    <t>irradiated UO2</t>
  </si>
  <si>
    <r>
      <t xml:space="preserve">25 </t>
    </r>
    <r>
      <rPr>
        <sz val="11"/>
        <color theme="1"/>
        <rFont val="Calibri"/>
        <family val="2"/>
      </rPr>
      <t>± 2</t>
    </r>
  </si>
  <si>
    <t>Serrano (1998)</t>
  </si>
  <si>
    <t>irradiated MOX</t>
  </si>
  <si>
    <r>
      <t>MgCl</t>
    </r>
    <r>
      <rPr>
        <vertAlign val="subscript"/>
        <sz val="10"/>
        <color theme="1"/>
        <rFont val="Times New Roman"/>
        <family val="1"/>
      </rPr>
      <t>2</t>
    </r>
  </si>
  <si>
    <t>Loida (1999)</t>
  </si>
  <si>
    <t>NaCl</t>
  </si>
  <si>
    <t>CGW</t>
  </si>
  <si>
    <t>Quinones (2006)</t>
  </si>
  <si>
    <t>B4</t>
  </si>
  <si>
    <t>AF-02</t>
  </si>
  <si>
    <t>&lt;20</t>
  </si>
  <si>
    <t>&gt;0.48</t>
  </si>
  <si>
    <t>&gt;0.028</t>
  </si>
  <si>
    <t>Roudil(2009)</t>
  </si>
  <si>
    <t>Temperature (°C)</t>
  </si>
  <si>
    <t>Semi-static. Refill with fresh solution after sampling. Test restarted after each cycle adding a new fresh leachant</t>
  </si>
  <si>
    <t>5 cycles total duration: 972 days                     The data corresponding to cycle 1 (181 days) give the gap contribution.         The data corresponding to cycle 2 (190 days) are assumed tobe the GB contribution.</t>
  </si>
  <si>
    <t>5 cycles total duration: 972 days                     The data corresponding to cycle 1 (223 days) give the gap contribution.                The data corresponding to cycle 2 (202 days) are assumed tobe the GB contribution.</t>
  </si>
  <si>
    <t>Other Results</t>
  </si>
  <si>
    <t>C.N. Wilson, H.F. Shaw, Experimental study of the dissolution of spent fuel at 85 °C in natural groundwater, in: J.D. Bates, W.B. Seefeldt (Eds.) Scientific Basis for Nuclear Waste Management X, Materials Research Society Symposium Proceedings, 1987, pp. 123-130.</t>
  </si>
  <si>
    <t>C.N. Wilson, Summary of results from the series 2 and series 3 NNWSI bare fuel dissolution test, in: M.J. Apted, R.E. Westerman (Eds.) Scientific Basis for Nuclear Waste Management XI, Materials Research Society Symposium Proceedings, 1988, pp. 473-483.</t>
  </si>
  <si>
    <r>
      <t xml:space="preserve">γ-spectrometrie for: </t>
    </r>
    <r>
      <rPr>
        <vertAlign val="superscript"/>
        <sz val="11"/>
        <color theme="1"/>
        <rFont val="Calibri"/>
        <family val="2"/>
      </rPr>
      <t>137</t>
    </r>
    <r>
      <rPr>
        <sz val="11"/>
        <color theme="1"/>
        <rFont val="Calibri"/>
        <family val="2"/>
      </rPr>
      <t xml:space="preserve">Cs; neutroactivation analysis for </t>
    </r>
    <r>
      <rPr>
        <vertAlign val="superscript"/>
        <sz val="11"/>
        <color theme="1"/>
        <rFont val="Calibri"/>
        <family val="2"/>
      </rPr>
      <t>129</t>
    </r>
    <r>
      <rPr>
        <sz val="11"/>
        <color theme="1"/>
        <rFont val="Calibri"/>
        <family val="2"/>
      </rPr>
      <t xml:space="preserve">I; </t>
    </r>
    <r>
      <rPr>
        <sz val="11"/>
        <color theme="1"/>
        <rFont val="Arial"/>
        <family val="2"/>
      </rPr>
      <t>β</t>
    </r>
    <r>
      <rPr>
        <sz val="11"/>
        <color theme="1"/>
        <rFont val="Calibri"/>
        <family val="2"/>
      </rPr>
      <t xml:space="preserve">-controlling counting following separation for : </t>
    </r>
    <r>
      <rPr>
        <vertAlign val="superscript"/>
        <sz val="11"/>
        <color theme="1"/>
        <rFont val="Calibri"/>
        <family val="2"/>
      </rPr>
      <t>99</t>
    </r>
    <r>
      <rPr>
        <sz val="11"/>
        <color theme="1"/>
        <rFont val="Calibri"/>
        <family val="2"/>
      </rPr>
      <t xml:space="preserve">Tc, </t>
    </r>
    <r>
      <rPr>
        <vertAlign val="superscript"/>
        <sz val="11"/>
        <color theme="1"/>
        <rFont val="Calibri"/>
        <family val="2"/>
      </rPr>
      <t>90</t>
    </r>
    <r>
      <rPr>
        <sz val="11"/>
        <color theme="1"/>
        <rFont val="Calibri"/>
        <family val="2"/>
      </rPr>
      <t xml:space="preserve">Sr; Liquid scintillation counting following separtion for: </t>
    </r>
    <r>
      <rPr>
        <vertAlign val="superscript"/>
        <sz val="11"/>
        <color theme="1"/>
        <rFont val="Calibri"/>
        <family val="2"/>
      </rPr>
      <t>14</t>
    </r>
    <r>
      <rPr>
        <sz val="11"/>
        <color theme="1"/>
        <rFont val="Calibri"/>
        <family val="2"/>
      </rPr>
      <t>C; fluorescence for: U.</t>
    </r>
  </si>
  <si>
    <t>Cycle1: 1, 6, 15, 30, 62, 120, 181 (days) Cycle2: 20, 71, 154, 195 (days) Cummulative time: 376 (days)</t>
  </si>
  <si>
    <t>Cycle1: 1, 6, 20, 30, 63, 120, 181, 223 (days) Cycle2: 20, 62, 154, 202 (days) Cummulative time: 425 (days)</t>
  </si>
  <si>
    <t>Related Publications</t>
  </si>
  <si>
    <t>Some of these data can be also found in:</t>
  </si>
  <si>
    <t>C.N. Wilson, Summary of results from the series 2 and series 3 NNWSI bare fuel dissolution test, in: M.J. Apted, R.E. Westerman (Eds.) Scientific Basis for Nuclear Waste Management XI, Materials Research Society Symposium Proceedings, 1988, pp. 473-482.</t>
  </si>
  <si>
    <t>C.N. Wilson, W.J. Gray, Measurement of soluble nuclide disolution rates from spent fuel, in: M.J. Apted, R.E. Westerman (Eds.) Scientific Basis for Nuclear Waste Management XIII, Materials Research Society Symposium 112, 1990, pp. 489-498.</t>
  </si>
  <si>
    <t xml:space="preserve">Extrapolated data from figures </t>
  </si>
  <si>
    <t>complete solution is recovered and analysed</t>
  </si>
  <si>
    <r>
      <t xml:space="preserve">Borate buffer (pH </t>
    </r>
    <r>
      <rPr>
        <b/>
        <sz val="11"/>
        <color theme="1"/>
        <rFont val="Calibri"/>
        <family val="2"/>
        <scheme val="minor"/>
      </rPr>
      <t xml:space="preserve">= </t>
    </r>
    <r>
      <rPr>
        <sz val="11"/>
        <color theme="1"/>
        <rFont val="Calibri"/>
        <family val="2"/>
        <scheme val="minor"/>
      </rPr>
      <t>8.5) containing 20 mg/L of KI as an iodine carrier</t>
    </r>
  </si>
  <si>
    <t>250 mL</t>
  </si>
  <si>
    <r>
      <t>Johnson, L., Ferry, C., Poinssot, C., Lovera, P. Estimates of the Instant Release Fraction for UO</t>
    </r>
    <r>
      <rPr>
        <vertAlign val="subscript"/>
        <sz val="11"/>
        <color rgb="FF002060"/>
        <rFont val="Calibri"/>
        <family val="2"/>
        <scheme val="minor"/>
      </rPr>
      <t>2</t>
    </r>
    <r>
      <rPr>
        <sz val="11"/>
        <color rgb="FF002060"/>
        <rFont val="Calibri"/>
        <family val="2"/>
        <scheme val="minor"/>
      </rPr>
      <t xml:space="preserve"> and MOX Fuel at t=0. Wettingen, Switzreland: Nuclear Waste Management Organization, NAGRA-TR-04-08, 2004.</t>
    </r>
  </si>
  <si>
    <r>
      <t>Johnson, L., Ferry, C., Poinssot, C., Lovera, P. Spent fuel source-term model for assessing spent fuel performance in geological disposal. Part I: Assesment of the instant release fraction. Journal of Nuclear Materials, 2005, vol. 346,</t>
    </r>
    <r>
      <rPr>
        <sz val="12"/>
        <color rgb="FF002060"/>
        <rFont val="Times New Roman"/>
        <family val="1"/>
      </rPr>
      <t xml:space="preserve"> </t>
    </r>
    <r>
      <rPr>
        <sz val="11"/>
        <color rgb="FF002060"/>
        <rFont val="Calibri"/>
        <family val="2"/>
        <scheme val="minor"/>
      </rPr>
      <t>pp. 56-65.</t>
    </r>
  </si>
  <si>
    <t>Cummulative FIAP</t>
  </si>
  <si>
    <t>Irradiated UO2</t>
  </si>
  <si>
    <t>Irradiated MOX</t>
  </si>
  <si>
    <t>Both fuels were supplied by SIEMENS KWU. No more data are available.</t>
  </si>
  <si>
    <t>powder</t>
  </si>
  <si>
    <t xml:space="preserve">not mentioned </t>
  </si>
  <si>
    <t>KORIGEN</t>
  </si>
  <si>
    <t>Surface area of the samples</t>
  </si>
  <si>
    <t>31 days</t>
  </si>
  <si>
    <t>25 ± 2</t>
  </si>
  <si>
    <t>Cummulative fraction released for U, Sr and Mo</t>
  </si>
  <si>
    <t>detailed in the paper (from 24 h to 1300 h)</t>
  </si>
  <si>
    <t>IRO1</t>
  </si>
  <si>
    <t>IRO2</t>
  </si>
  <si>
    <t>IRO3</t>
  </si>
  <si>
    <t>IRO4</t>
  </si>
  <si>
    <t>IRO5</t>
  </si>
  <si>
    <t>IRO6</t>
  </si>
  <si>
    <t>Irradiation type, initial enrichment</t>
  </si>
  <si>
    <t>Discs cut from the rods together with the cladding</t>
  </si>
  <si>
    <t>The diameter and weight of the samples (with and withou cladding) are available</t>
  </si>
  <si>
    <t>Static experimenets, 1ml of sample was taken at each sampling. No replacement of the solution after sampling.</t>
  </si>
  <si>
    <t>500 days</t>
  </si>
  <si>
    <t>600 days</t>
  </si>
  <si>
    <t>A washing cycle was performed to remove the fines produced during the sample cutting</t>
  </si>
  <si>
    <t>Volume of the sample 1mL</t>
  </si>
  <si>
    <t>Comercial carbonated water, Volvic, (CGW)</t>
  </si>
  <si>
    <t xml:space="preserve">The leachan was deareated by purging with inert gas for several hours prior to start the experiment. </t>
  </si>
  <si>
    <t>0.1, 0.2, 1, 7, 12, 16, 30, 500 (days)</t>
  </si>
  <si>
    <t>0.1, 0.3, 1, 6, 16, 30, 600 (days)</t>
  </si>
  <si>
    <t>Not shown</t>
  </si>
  <si>
    <t xml:space="preserve">20 cycles of 1-2h initially, and then, 24-48 h </t>
  </si>
  <si>
    <t xml:space="preserve">20 cicles of 1-2h initially, and then, 24-48 h </t>
  </si>
  <si>
    <t>1) Theoretical: ORIGEN-ARP; 2) Experimental</t>
  </si>
  <si>
    <t xml:space="preserve">                                                                   where H (gi/gSNF) is the fraction of the RN in the SNF. The concentration takes into account the two initial complete replenishments</t>
  </si>
  <si>
    <t>Oversby (1987)</t>
  </si>
  <si>
    <t>V.M. Oversby, H.F. Shaw., Spent fuel performance data: An analysis of data relevant to the NNWSI project, in, Lawrence Livermore National Laboratory Report UCID-20926, 1987.</t>
  </si>
  <si>
    <t>Wilson (1990a)</t>
  </si>
  <si>
    <t xml:space="preserve">Wilson, C. N.(b). Results from NNWSI Series 2 bare fuel dissolution tests. Richland, Washington, USA: Pacific Northwest Laboratory Report, PNL-7169, 1990. </t>
  </si>
  <si>
    <t>Results from NNWSI Series 3 spent fuel dissolution tests. Richland, Washington, USA, Pacific Northwest Laboratory Report PNL-7170, 1990.</t>
  </si>
  <si>
    <t>Gray (1995)</t>
  </si>
  <si>
    <t>W.J. Gray, Inventories of I-129 and Cs-137 in the gaps and grain boundaries of LWR spent fuels, in: D.J. Wronkewiecz, J.H. Lee (Eds.) Scientific Basis for Nuclear Waste Management XXII, Materials Research Society Symposium Proceedings, 1999, pp. 478-494.</t>
  </si>
  <si>
    <t>Forsyth (1997)</t>
  </si>
  <si>
    <t>R. Forsyth, An Evaluation of Results from the Experimental Programme Performed in the Studsvik Hot Cell Laboratory, in, Svensk Kärnbränslehantering AB, Stockholm, Sweden, 1997, pp. 81</t>
  </si>
  <si>
    <t>J.A. Serrano, V.V. Rondinella, J.P. Glatz, E.H. Toscano, J. Quiñones, P.P. Díaz-Arocas, J. García-Serrano, Comparison of the Leaching Behaviour of Irradiated Fuel, SIMFUEL, and Non-Irradiated UO2 under Oxic Conditions, Radiochimica Acta, 82 (1998) 33-37.</t>
  </si>
  <si>
    <t>Quiñones (2006)</t>
  </si>
  <si>
    <t>J. Quiñones, J. Cobos, E. Iglesias, A. Martínez-Esparza, S. Van Winckel, J.P. Glatz, Preliminary approach obtained from Spent Fuel Leaching experiments performed by ITU-ENRESA/CIEMAT, in, CIEMAT, Madrid, Spain, 2006, pp. 27.</t>
  </si>
  <si>
    <t>D. Roudil, Jegou, C., Broudic, V., Tribet, M., Rim instant release radionuclide inventory from French high burnup spent UOX fuel, Materials Research Society Symposium Proceedings 1193 (2009) 627-633.</t>
  </si>
  <si>
    <t>Serrano-Purroy (2012)</t>
  </si>
  <si>
    <t>D. Serrano-Purroy, F. Clarens, E. González-Robles, J.P. Glatz, D.H. Wegen, J.d. Pablo, I. Casas, J. Giménez, A. Martínez-Esparza, Instant release fraction and matrix release of high burn-up UO2 spent nuclear fuel: Effect of high burn-up structure and leaching solution composition, Journal of Nuclear Materials 427 (2012) 249–258.</t>
  </si>
  <si>
    <t>NNWSI TP (2-G)</t>
  </si>
  <si>
    <t>NNWSI TP (3-G)</t>
  </si>
  <si>
    <t>NNWSI HBR (2-G)</t>
  </si>
  <si>
    <t>NNWSI HBR (3-G)</t>
  </si>
  <si>
    <t>7.5 ± 0.2</t>
  </si>
  <si>
    <t>ICP/MS; Gamma-energy spectroscopy</t>
  </si>
  <si>
    <t>Instant release fraction</t>
  </si>
  <si>
    <t>UOX60-W</t>
  </si>
  <si>
    <t>UOX60-C</t>
  </si>
  <si>
    <t>UOX60-R</t>
  </si>
  <si>
    <t>UO2 50-1</t>
  </si>
  <si>
    <t>Origin of data</t>
  </si>
  <si>
    <t>table</t>
  </si>
  <si>
    <t>graph</t>
  </si>
  <si>
    <t>BU calculated</t>
  </si>
  <si>
    <t>Measured FGR (%)</t>
  </si>
  <si>
    <t>Data origin</t>
  </si>
  <si>
    <t>RESULTS PLOTTED</t>
  </si>
  <si>
    <t>Database ID</t>
  </si>
  <si>
    <t>ATM103-Pl</t>
  </si>
  <si>
    <t>ATM103-Pw</t>
  </si>
  <si>
    <t>ATM104-Pl</t>
  </si>
  <si>
    <t>ATM104-Pw</t>
  </si>
  <si>
    <t>ATM105-Pl-31-DIW</t>
  </si>
  <si>
    <t>ATM105-Pw-31-HCl</t>
  </si>
  <si>
    <t>ATM105-Pw-31-B</t>
  </si>
  <si>
    <t>ATM-05-Pw-34-HCl</t>
  </si>
  <si>
    <t>ATM105-Pw-34-B</t>
  </si>
  <si>
    <t>ATM106-Pw-43-HCl</t>
  </si>
  <si>
    <t>ATM106-Pw-43-B</t>
  </si>
  <si>
    <t>ATM106-Pw-46-HCl</t>
  </si>
  <si>
    <t>ATM106-Pw-46-B</t>
  </si>
  <si>
    <t>ATM106-Pw-50-HCl</t>
  </si>
  <si>
    <t>ATM106-Pw-50-B</t>
  </si>
  <si>
    <t>ATM106-Pl-50-B</t>
  </si>
  <si>
    <t>ATM106-Pl-50-DIW</t>
  </si>
  <si>
    <t>ATM106-Pl-46-B</t>
  </si>
  <si>
    <t>ATM106-Pl-46-DIW</t>
  </si>
  <si>
    <t>ATM106-Pl-43-B</t>
  </si>
  <si>
    <t>ATM105-Pl-34-B</t>
  </si>
  <si>
    <t>ATM106-Pl-43-DIW</t>
  </si>
  <si>
    <t>ATM105-Pl-34-DIW</t>
  </si>
  <si>
    <t>ATM105-Pl-31-B</t>
  </si>
  <si>
    <t>After the fragment experiment. The sample is dried, crushed and screened with 20 to 30 openings</t>
  </si>
  <si>
    <t>Not measured</t>
  </si>
  <si>
    <t>Graph</t>
  </si>
  <si>
    <r>
      <t xml:space="preserve">Yes (0.45 </t>
    </r>
    <r>
      <rPr>
        <sz val="11"/>
        <color theme="1"/>
        <rFont val="Calibri"/>
        <family val="2"/>
      </rPr>
      <t>μ</t>
    </r>
    <r>
      <rPr>
        <sz val="9.35"/>
        <color theme="1"/>
        <rFont val="Calibri"/>
        <family val="2"/>
      </rPr>
      <t>m</t>
    </r>
    <r>
      <rPr>
        <sz val="11"/>
        <color theme="1"/>
        <rFont val="Calibri"/>
        <family val="2"/>
        <scheme val="minor"/>
      </rPr>
      <t>)</t>
    </r>
  </si>
  <si>
    <t>Anoxic or reducing</t>
  </si>
  <si>
    <t>Table</t>
  </si>
  <si>
    <t>Diss rate U (mg m-2 d-2)</t>
  </si>
  <si>
    <t>Red/Anox</t>
  </si>
  <si>
    <t>AL 121/1</t>
  </si>
  <si>
    <t>AL 141/1</t>
  </si>
  <si>
    <t>A6 (0-2)</t>
  </si>
  <si>
    <t>A2 (0-2)</t>
  </si>
  <si>
    <t>A4 (0-2)</t>
  </si>
  <si>
    <t>AL 24/1</t>
  </si>
  <si>
    <t>A5 (0-2)</t>
  </si>
  <si>
    <t>A1 (0-2)</t>
  </si>
  <si>
    <t>A3 (0-2)</t>
  </si>
  <si>
    <t>K13W1-2</t>
  </si>
  <si>
    <t>K3W1-2</t>
  </si>
  <si>
    <t>K4W1-2</t>
  </si>
  <si>
    <t>K9W1-2</t>
  </si>
  <si>
    <t>K10W1-2</t>
  </si>
  <si>
    <t>P W 1-3</t>
  </si>
  <si>
    <t>F3 W 1-2</t>
  </si>
  <si>
    <t>F4 W 1-2</t>
  </si>
  <si>
    <t>Fuel assembly, position in assembly, initial U-235, initial Pu, reactor cicles, irradiation history, mean burn-up (Table 1 in the article)</t>
  </si>
  <si>
    <t>Fuel Power (W/cm)</t>
  </si>
  <si>
    <t xml:space="preserve"> Measured FGR (%)</t>
  </si>
  <si>
    <t>All the information about the fuel is described in Roudil(2007)</t>
  </si>
  <si>
    <t>Mass in experiment (g)</t>
  </si>
  <si>
    <t>SFR1-Pl</t>
  </si>
  <si>
    <t>SFR2-Pl</t>
  </si>
  <si>
    <t>SFR3-a-Pl</t>
  </si>
  <si>
    <t>SFR3-b-Pl</t>
  </si>
  <si>
    <t>SFR1-Pw</t>
  </si>
  <si>
    <t>SFR2-Pw</t>
  </si>
  <si>
    <t>SFR3-a-Pw</t>
  </si>
  <si>
    <t>SFR3-b-Pw</t>
  </si>
  <si>
    <t>4I8</t>
  </si>
  <si>
    <t>3V5</t>
  </si>
  <si>
    <t>7.7735 ± 0.0001</t>
  </si>
  <si>
    <t>8.9647 ± 0.0001</t>
  </si>
  <si>
    <t>8.4296 ± 0.0001</t>
  </si>
  <si>
    <t>7.5911 ± 0.0001</t>
  </si>
  <si>
    <t>0.2669 ± 0.0001</t>
  </si>
  <si>
    <t>0.2650 ± 0.0001</t>
  </si>
  <si>
    <t>0.2529 ± 0.0001</t>
  </si>
  <si>
    <t>0.2579 ± 0.0001</t>
  </si>
  <si>
    <t>0.2545 ± 0.0001</t>
  </si>
  <si>
    <t>0.2503 ± 0.0001</t>
  </si>
  <si>
    <t>0.2468 ± 0.0001</t>
  </si>
  <si>
    <t>0.2544 ± 0.0001</t>
  </si>
  <si>
    <t>42-CORE</t>
  </si>
  <si>
    <t>42-OUT</t>
  </si>
  <si>
    <t>42-Segment</t>
  </si>
  <si>
    <t>54-CORE</t>
  </si>
  <si>
    <t>54-OUT</t>
  </si>
  <si>
    <t>54-Segment</t>
  </si>
  <si>
    <t xml:space="preserve">Powder </t>
  </si>
  <si>
    <t>measured</t>
  </si>
  <si>
    <t>Surface area (m2/g)</t>
  </si>
  <si>
    <t>1mM NaHCO3 + 19mM NaCl</t>
  </si>
  <si>
    <t>8.4 ± 0.1</t>
  </si>
  <si>
    <t>Total replenishment</t>
  </si>
  <si>
    <t>Cumulative moles in solution</t>
  </si>
  <si>
    <t>U</t>
  </si>
  <si>
    <t>Results : FIAP(%)</t>
  </si>
  <si>
    <t>Final surface area, geometric factor for surface area determination, weight of spent fuel and cladding separately,</t>
  </si>
  <si>
    <t>arround 12 sampling times</t>
  </si>
  <si>
    <r>
      <t>2.8</t>
    </r>
    <r>
      <rPr>
        <sz val="11"/>
        <color theme="1"/>
        <rFont val="Calibri"/>
        <family val="2"/>
      </rPr>
      <t>±0.1</t>
    </r>
    <r>
      <rPr>
        <sz val="11"/>
        <color theme="1"/>
        <rFont val="Calibri"/>
        <family val="2"/>
        <scheme val="minor"/>
      </rPr>
      <t xml:space="preserve"> (9.4±0.1 mm diameter without clad.)</t>
    </r>
  </si>
  <si>
    <t>2.3614±0.0001</t>
  </si>
  <si>
    <t>0.1098±0.0001</t>
  </si>
  <si>
    <t>0.1167±0.0001</t>
  </si>
  <si>
    <t>50±20</t>
  </si>
  <si>
    <t>46±20</t>
  </si>
  <si>
    <r>
      <t>25</t>
    </r>
    <r>
      <rPr>
        <sz val="11"/>
        <rFont val="Calibri"/>
        <family val="2"/>
      </rPr>
      <t>±5</t>
    </r>
  </si>
  <si>
    <t>±</t>
  </si>
  <si>
    <t>2.0617± 0.0001</t>
  </si>
  <si>
    <t>50 ± 1</t>
  </si>
  <si>
    <t>2.5±0.1 (8.7±0.1 mm diameter without clad.)</t>
  </si>
  <si>
    <t>1mM NaHCO3</t>
  </si>
  <si>
    <t>Serrano-Purroy(2014)</t>
  </si>
  <si>
    <t>Martinez(2014)</t>
  </si>
  <si>
    <t>9.85 (9.3 mm diameter)</t>
  </si>
  <si>
    <t>Red/Anoxic</t>
  </si>
  <si>
    <t>Eh (mV)</t>
  </si>
  <si>
    <t>Sr90</t>
  </si>
  <si>
    <t>Tc99</t>
  </si>
  <si>
    <t>I129</t>
  </si>
  <si>
    <t>Cs137</t>
  </si>
  <si>
    <t>U238</t>
  </si>
  <si>
    <t xml:space="preserve">Gösgen </t>
  </si>
  <si>
    <r>
      <t xml:space="preserve">8.9 </t>
    </r>
    <r>
      <rPr>
        <sz val="11"/>
        <rFont val="Calibri"/>
        <family val="2"/>
      </rPr>
      <t>± 0.2</t>
    </r>
  </si>
  <si>
    <t>-116.3 ± 50</t>
  </si>
  <si>
    <t>Static leaching experiment</t>
  </si>
  <si>
    <t>room temperature</t>
  </si>
  <si>
    <t>Pre-leaching of 1 day *</t>
  </si>
  <si>
    <t xml:space="preserve"> * The leaching was performed in order to to reduce the amount of 135,137Cs in the solution and to leach potential pre-oxidation layers present at the surface of the samples</t>
  </si>
  <si>
    <t xml:space="preserve">γ-spectrometry by means of Ge-detectors, ICP-MS, liquid scintillation counting </t>
  </si>
  <si>
    <t>Ar/H2</t>
  </si>
  <si>
    <t>room</t>
  </si>
  <si>
    <t>González-Robles(2014)</t>
  </si>
  <si>
    <t>KKG-UO2-CF</t>
  </si>
  <si>
    <t>KKG-UO2-F</t>
  </si>
  <si>
    <t>KKG-UO2-C</t>
  </si>
  <si>
    <t>KKL-UO2-CF</t>
  </si>
  <si>
    <t>KKL-UO2-F</t>
  </si>
  <si>
    <t>KKL-UO2-C</t>
  </si>
  <si>
    <t>KKG-MOX-C</t>
  </si>
  <si>
    <t>KKG-MOX-F</t>
  </si>
  <si>
    <t>20 (9.3 mm diameter)</t>
  </si>
  <si>
    <t>1-3</t>
  </si>
  <si>
    <t>2-5</t>
  </si>
  <si>
    <t>0.5-2</t>
  </si>
  <si>
    <t>19 mM NaCl, 1 mM NaHCO3</t>
  </si>
  <si>
    <t>gamma spectrometry, ICP-MS, liquid scintillation counting (LSC)</t>
  </si>
  <si>
    <t>pre-leaching of 7 days with 30 mL of solution</t>
  </si>
  <si>
    <t>Sample type *</t>
  </si>
  <si>
    <t>Clad</t>
  </si>
  <si>
    <t>Curti (2014)</t>
  </si>
  <si>
    <t>Table 1a - Cumulative I-129 FIAP fractions</t>
  </si>
  <si>
    <t xml:space="preserve">time </t>
  </si>
  <si>
    <t>[days]</t>
  </si>
  <si>
    <t>#2</t>
  </si>
  <si>
    <t>#3</t>
  </si>
  <si>
    <t>#8</t>
  </si>
  <si>
    <t>#5</t>
  </si>
  <si>
    <t>#6</t>
  </si>
  <si>
    <t>#9</t>
  </si>
  <si>
    <t>#11</t>
  </si>
  <si>
    <t>#7</t>
  </si>
  <si>
    <t>Table 2a - Cumulative Cs-137 FIAP fractions</t>
  </si>
  <si>
    <t xml:space="preserve">Intact </t>
  </si>
  <si>
    <t>Declad</t>
  </si>
  <si>
    <t>BU sample: 54.62</t>
  </si>
  <si>
    <t>Anoxic</t>
  </si>
  <si>
    <t>19 mM NaCl + 1 mM NaHCO3</t>
  </si>
  <si>
    <t xml:space="preserve">Tihange 1 </t>
  </si>
  <si>
    <t>Sequential (sample volume is not replaced)</t>
  </si>
  <si>
    <t>cumulative time (days)</t>
  </si>
  <si>
    <t>137Cs</t>
  </si>
  <si>
    <t>90Sr</t>
  </si>
  <si>
    <t>14C</t>
  </si>
  <si>
    <t>238U</t>
  </si>
  <si>
    <t>239Pu</t>
  </si>
  <si>
    <t>129I</t>
  </si>
  <si>
    <t>99Tc</t>
  </si>
  <si>
    <t>106Pd</t>
  </si>
  <si>
    <t>97Mo</t>
  </si>
  <si>
    <t>98Mo</t>
  </si>
  <si>
    <t>100Ru</t>
  </si>
  <si>
    <t>&lt; 3 mm</t>
  </si>
  <si>
    <t>Fragment *</t>
  </si>
  <si>
    <t>* the sample was firstly cutted in 3 fragments in order to proceed with the decladding process. During this proces, the fragments were brocken in different particle sizes. All the material is used for the leaching experiment.</t>
  </si>
  <si>
    <t>SEM, EMPA, TIMS</t>
  </si>
  <si>
    <t>g-spectrometry, ICP-MS, LSC</t>
  </si>
  <si>
    <t>2 pre-leaching test</t>
  </si>
  <si>
    <t>* 2 times preleached with 50 mL of the solution during 3 and 4 days, respectively. At the end of the 2nd preleaching, the column was filled with 150 mL of fresh solution</t>
  </si>
  <si>
    <t>Intact</t>
  </si>
  <si>
    <t>Mennecart(2014)</t>
  </si>
  <si>
    <t>D07</t>
  </si>
  <si>
    <t>L04</t>
  </si>
  <si>
    <t>5A2</t>
  </si>
  <si>
    <t>C1</t>
  </si>
  <si>
    <t>VG81</t>
  </si>
  <si>
    <t>AM2K12</t>
  </si>
  <si>
    <t>Olkiluoto 1</t>
  </si>
  <si>
    <t>N.A.</t>
  </si>
  <si>
    <t>Oskarshamn 3</t>
  </si>
  <si>
    <t>inital enrichment, Kr and Xe releas, sample position, local BU and Power rate, irradiation time, years in reactor…</t>
  </si>
  <si>
    <t>Cr2O3/Al2O3 doped UO2</t>
  </si>
  <si>
    <t>1 pellet+2 mid pellets</t>
  </si>
  <si>
    <t>Fragments</t>
  </si>
  <si>
    <t>recicled sample*</t>
  </si>
  <si>
    <t>* this sample has underhone 4 years leaching as fuel fragments + separated cladding</t>
  </si>
  <si>
    <t>8% Gd2O3 dopped UO2</t>
  </si>
  <si>
    <t>Vandellós II</t>
  </si>
  <si>
    <t xml:space="preserve">simultaneous grinding and leaching technique </t>
  </si>
  <si>
    <t>After 1 d, 7 d, 21 d, 63 d, 92 d and ~182 d (resulting in a cumulative leaching time of ~365 d)</t>
  </si>
  <si>
    <t>Results 1: Cumulative fractional release</t>
  </si>
  <si>
    <t>Rb-85</t>
  </si>
  <si>
    <t>Mo-100</t>
  </si>
  <si>
    <t>Ba-138</t>
  </si>
  <si>
    <t>La-139</t>
  </si>
  <si>
    <t>Ce-140</t>
  </si>
  <si>
    <t>Pr-141</t>
  </si>
  <si>
    <t>Nd-144</t>
  </si>
  <si>
    <t>Eu-153</t>
  </si>
  <si>
    <t>U-238</t>
  </si>
  <si>
    <t>Np-237</t>
  </si>
  <si>
    <t>Pu-239</t>
  </si>
  <si>
    <t>Cs-133</t>
  </si>
  <si>
    <t>Cs-135</t>
  </si>
  <si>
    <t>Cm-244</t>
  </si>
  <si>
    <t>I-127</t>
  </si>
  <si>
    <t>leaching solution is completely exchanged at every sampling interval</t>
  </si>
  <si>
    <t>laser ablation</t>
  </si>
  <si>
    <t>Roth(2014)</t>
  </si>
  <si>
    <t>IRF DATABASE</t>
  </si>
  <si>
    <t xml:space="preserve">Objective: </t>
  </si>
  <si>
    <r>
      <t>Valls, A.</t>
    </r>
    <r>
      <rPr>
        <vertAlign val="superscript"/>
        <sz val="14"/>
        <color theme="1"/>
        <rFont val="Calibri"/>
        <family val="2"/>
        <scheme val="minor"/>
      </rPr>
      <t>1</t>
    </r>
    <r>
      <rPr>
        <sz val="14"/>
        <color theme="1"/>
        <rFont val="Calibri"/>
        <family val="2"/>
        <scheme val="minor"/>
      </rPr>
      <t>, Duro, L.</t>
    </r>
    <r>
      <rPr>
        <vertAlign val="superscript"/>
        <sz val="14"/>
        <color theme="1"/>
        <rFont val="Calibri"/>
        <family val="2"/>
        <scheme val="minor"/>
      </rPr>
      <t>1</t>
    </r>
    <r>
      <rPr>
        <sz val="14"/>
        <color theme="1"/>
        <rFont val="Calibri"/>
        <family val="2"/>
        <scheme val="minor"/>
      </rPr>
      <t>, González-Robles, E.</t>
    </r>
    <r>
      <rPr>
        <vertAlign val="superscript"/>
        <sz val="14"/>
        <color theme="1"/>
        <rFont val="Calibri"/>
        <family val="2"/>
        <scheme val="minor"/>
      </rPr>
      <t>2</t>
    </r>
  </si>
  <si>
    <t>1. Amphos 21 Consulting S.L. (ES)</t>
  </si>
  <si>
    <t>2. Karlsruhe Institute of Technology  (DE)</t>
  </si>
  <si>
    <t>Valls et al. (2014)</t>
  </si>
  <si>
    <t>How to cite this database:</t>
  </si>
  <si>
    <t>Organization:</t>
  </si>
  <si>
    <t>SummaryTable</t>
  </si>
  <si>
    <t>Detailed Info.</t>
  </si>
  <si>
    <t>References</t>
  </si>
  <si>
    <t>go to SummaryTable</t>
  </si>
  <si>
    <t>Acknowledgments</t>
  </si>
  <si>
    <t>User Guide:</t>
  </si>
  <si>
    <t>FIAP(%) at 315 days</t>
  </si>
  <si>
    <t>FIAP(%) evolution</t>
  </si>
  <si>
    <t>20 (8.77 mm diameter)</t>
  </si>
  <si>
    <t>Total replenishment after 7 days (pre-leaching), then sequential sampling without replenishment</t>
  </si>
  <si>
    <t>30 + 115</t>
  </si>
  <si>
    <t xml:space="preserve">7, 28, 56 , 182 and 364 </t>
  </si>
  <si>
    <t xml:space="preserve">Fuel assembly desing, initial enrichment, irradiation data… </t>
  </si>
  <si>
    <t>72.6±28</t>
  </si>
  <si>
    <t xml:space="preserve">90.7±37 </t>
  </si>
  <si>
    <t>Results 2: IRF (%)</t>
  </si>
  <si>
    <t>* determided by radiochemical analysis</t>
  </si>
  <si>
    <t>11% (calculated)</t>
  </si>
  <si>
    <t>24 (9.294 mm diametre)</t>
  </si>
  <si>
    <t>18.4 (SF=15.5)</t>
  </si>
  <si>
    <t>16.2 (SF=13.3)</t>
  </si>
  <si>
    <t>Room temp. (25)</t>
  </si>
  <si>
    <t>14.1 ± 0.9*</t>
  </si>
  <si>
    <t xml:space="preserve">3, 7, 14, 42, 189 and 357 days </t>
  </si>
  <si>
    <r>
      <t xml:space="preserve">Results 1: IRF and FIAP of </t>
    </r>
    <r>
      <rPr>
        <b/>
        <i/>
        <u/>
        <sz val="12"/>
        <color theme="1"/>
        <rFont val="Calibri"/>
        <family val="2"/>
        <scheme val="minor"/>
      </rPr>
      <t>intact</t>
    </r>
    <r>
      <rPr>
        <b/>
        <i/>
        <sz val="12"/>
        <color theme="1"/>
        <rFont val="Calibri"/>
        <family val="2"/>
        <scheme val="minor"/>
      </rPr>
      <t xml:space="preserve"> segment</t>
    </r>
  </si>
  <si>
    <r>
      <t xml:space="preserve">Results 2: IRF and FIAP of </t>
    </r>
    <r>
      <rPr>
        <b/>
        <i/>
        <u/>
        <sz val="12"/>
        <color theme="1"/>
        <rFont val="Calibri"/>
        <family val="2"/>
        <scheme val="minor"/>
      </rPr>
      <t>decladded</t>
    </r>
    <r>
      <rPr>
        <b/>
        <i/>
        <sz val="12"/>
        <color theme="1"/>
        <rFont val="Calibri"/>
        <family val="2"/>
        <scheme val="minor"/>
      </rPr>
      <t xml:space="preserve"> segment</t>
    </r>
  </si>
  <si>
    <t>FIAP ± 2σ</t>
  </si>
  <si>
    <t>IRF ± 2σ</t>
  </si>
  <si>
    <t>PLOTTING RESULTS</t>
  </si>
  <si>
    <r>
      <rPr>
        <sz val="11"/>
        <rFont val="Arial"/>
        <family val="2"/>
      </rPr>
      <t>~</t>
    </r>
    <r>
      <rPr>
        <sz val="11"/>
        <rFont val="Calibri"/>
        <family val="2"/>
      </rPr>
      <t xml:space="preserve"> </t>
    </r>
    <r>
      <rPr>
        <sz val="11"/>
        <rFont val="Calibri"/>
        <family val="2"/>
        <scheme val="minor"/>
      </rPr>
      <t>25 (hot-cell temperature)</t>
    </r>
  </si>
  <si>
    <t>Cladding</t>
  </si>
  <si>
    <t>127 (5 inch)</t>
  </si>
  <si>
    <t>Assembly configuration, clading, initial enrichment, Peak linear heat generation rate, initial pellet density, pellet dimensions, discharge date</t>
  </si>
  <si>
    <t>SBS1108 N0204  rod segment, irradiation cycles, cooling time, enrichment</t>
  </si>
  <si>
    <t>Data Origin</t>
  </si>
  <si>
    <t>Tables</t>
  </si>
  <si>
    <t>-</t>
  </si>
  <si>
    <t>Oversby, V. M., Shaw, H. F. Spent fuel performance data: An analysis of data relevant to the NNWSI project. Livermore, California, USA: Lawrence Livermore National Laboratory, Technical Report ACID-20926, 1987</t>
  </si>
  <si>
    <t>Assembly configuration, clading, initial enrichment, peak linear heat generation rate, initial pellet density, pellet dimensions, discharge date</t>
  </si>
  <si>
    <t>Detached</t>
  </si>
  <si>
    <t>60min</t>
  </si>
  <si>
    <t>Power Fuel (W/cm)</t>
  </si>
  <si>
    <t>20 mL</t>
  </si>
  <si>
    <t>BU (GWd/tHM)</t>
  </si>
  <si>
    <t>6.5*</t>
  </si>
  <si>
    <t>* This value has been defined based on data presented in Gray (1999)</t>
  </si>
  <si>
    <t>Extrapolated data is obtained from González-Robres(2011)</t>
  </si>
  <si>
    <t>Extrapolated data obtained from Johnson et al. (2004). The table below is part of the original table published by Johnson, page 18</t>
  </si>
  <si>
    <t>ATM103-Pl-30-B</t>
  </si>
  <si>
    <t>ATM103-Pw-33-B</t>
  </si>
  <si>
    <t>ATM103-Pl-30-DIW</t>
  </si>
  <si>
    <t>ATM103-Pw-30-HCl</t>
  </si>
  <si>
    <t>ATM104-Pl-44-DIW</t>
  </si>
  <si>
    <t>ATM104-Pw-44-HCl</t>
  </si>
  <si>
    <t>ATM104-Pl-44-B</t>
  </si>
  <si>
    <t>ATM104-Pw-44-B</t>
  </si>
  <si>
    <t>24 h (1d)</t>
  </si>
  <si>
    <t>25</t>
  </si>
  <si>
    <t>940-1690</t>
  </si>
  <si>
    <t>FGR(%)</t>
  </si>
  <si>
    <t>Fuel power (W/cm)</t>
  </si>
  <si>
    <t>R.S. Forsyth, L.O. Werme (1992) Spent fuel corrosion and dissolution. Journal of Nuclear Materials, 190, 3-19</t>
  </si>
  <si>
    <t>The document includes more data with different sample characteristics and experimental conditions</t>
  </si>
  <si>
    <t>R.S. Forsyth, L.O. Werme (1991) Spent fuel corrosion and dissolution. SKB Technical Report, TR-91-60</t>
  </si>
  <si>
    <t>GW*</t>
  </si>
  <si>
    <t>* GW stands for SKB reference simulated bicarbonate groundwater</t>
  </si>
  <si>
    <t>11-06</t>
  </si>
  <si>
    <t>11-09</t>
  </si>
  <si>
    <t>11-13</t>
  </si>
  <si>
    <t xml:space="preserve"> </t>
  </si>
  <si>
    <t>Sequential batch experiments. Complete replenishment of the solution at each contact period.</t>
  </si>
  <si>
    <t>Extrapolated data obtained from González-Robles (2011). Values correspond to leaching time of 31 days.</t>
  </si>
  <si>
    <t xml:space="preserve"> (1) MOX fuels were fabricated following the MIMAS (MIcronized-MASter) blend process with Pu-rich aggregates (19 μm and 20 % plutonium) in a natural UO2 matrix (grain size 5 μm). The average plutonium content of the fuel matrix is 6.9 %.</t>
  </si>
  <si>
    <t>Origin data</t>
  </si>
  <si>
    <t xml:space="preserve">Extrapolated data obtained from González-Robles (2011). </t>
  </si>
  <si>
    <t>60 (57.6)</t>
  </si>
  <si>
    <t>≈ 200</t>
  </si>
  <si>
    <t>SFR3-C-Pl</t>
  </si>
  <si>
    <t>SFR3-R-Pl</t>
  </si>
  <si>
    <t>SFR3-C-Pw</t>
  </si>
  <si>
    <t>SFR3-R-Pw</t>
  </si>
  <si>
    <t>UO2-59</t>
  </si>
  <si>
    <t>2 mM NaHCO3 + 10mM NaCl</t>
  </si>
  <si>
    <t>2500 (250 kW/m)</t>
  </si>
  <si>
    <t>520 cm3</t>
  </si>
  <si>
    <t>Open*</t>
  </si>
  <si>
    <t>* Open means the segment has been opened in two halves</t>
  </si>
  <si>
    <t>hot cell</t>
  </si>
  <si>
    <t>OPEN: Segment broken in two halves (clad not detached)</t>
  </si>
  <si>
    <t>CLOSE: Segment (2 pellets)</t>
  </si>
  <si>
    <t>Segment (Inner part removed mechanically by drilling and left opened)</t>
  </si>
  <si>
    <t>Segment (Inner part removed mechanically by drilling and pluged with PVC)</t>
  </si>
  <si>
    <t>Segment broken in two halves (clad not detached)</t>
  </si>
  <si>
    <t>Segment (2 pellets)</t>
  </si>
  <si>
    <t>Segment - clad detached but used in the experiment</t>
  </si>
  <si>
    <t>Segment (1 complete and 2 half pellets)</t>
  </si>
  <si>
    <t>Meaasured FGR (%)</t>
  </si>
  <si>
    <t>Martínez-Torrents (2014)</t>
  </si>
  <si>
    <t>Ar / H2 pressure of (40 ± 1) 
bar (pH2: 3 bar)</t>
  </si>
  <si>
    <t>Author</t>
  </si>
  <si>
    <t>temporal serie</t>
  </si>
  <si>
    <t>Pd107 and Sn125</t>
  </si>
  <si>
    <t>below detection limits</t>
  </si>
  <si>
    <t>Results: FIAP(%)</t>
  </si>
  <si>
    <r>
      <t xml:space="preserve">Note: </t>
    </r>
    <r>
      <rPr>
        <i/>
        <sz val="12"/>
        <color theme="1"/>
        <rFont val="Calibri"/>
        <family val="2"/>
        <scheme val="minor"/>
      </rPr>
      <t>These are not final FIAP values. Last data points are not available yet, as sson as we will have it and the authors provide it, the table will be updated</t>
    </r>
  </si>
  <si>
    <r>
      <rPr>
        <i/>
        <u/>
        <sz val="11"/>
        <color theme="1"/>
        <rFont val="Calibri"/>
        <family val="2"/>
        <scheme val="minor"/>
      </rPr>
      <t>Remarks:</t>
    </r>
    <r>
      <rPr>
        <sz val="11"/>
        <color theme="1"/>
        <rFont val="Calibri"/>
        <family val="2"/>
        <scheme val="minor"/>
      </rPr>
      <t xml:space="preserve"> (CF) intact cladded segment, (F) fuel fragments (obtained by crushing after detaching the cladding), (C) fragments obtained by tangential cuts of cladding, without fuel residues</t>
    </r>
  </si>
  <si>
    <r>
      <t xml:space="preserve">Table 1b - </t>
    </r>
    <r>
      <rPr>
        <u/>
        <sz val="10"/>
        <rFont val="Arial"/>
        <family val="2"/>
      </rPr>
      <t>Uncertainties</t>
    </r>
    <r>
      <rPr>
        <sz val="10"/>
        <rFont val="Arial"/>
        <family val="2"/>
      </rPr>
      <t xml:space="preserve"> (1 SD) of  cumulative I-129 FIAP fractions</t>
    </r>
  </si>
  <si>
    <r>
      <t xml:space="preserve">Table 2b - </t>
    </r>
    <r>
      <rPr>
        <u/>
        <sz val="10"/>
        <rFont val="Arial"/>
        <family val="2"/>
      </rPr>
      <t>Uncertainties</t>
    </r>
    <r>
      <rPr>
        <sz val="10"/>
        <rFont val="Arial"/>
        <family val="2"/>
      </rPr>
      <t xml:space="preserve"> (1 SD) of cumulative Cs-137 FIAP fractions</t>
    </r>
  </si>
  <si>
    <t>51 (54.62*)</t>
  </si>
  <si>
    <t>BU GWd/tHM)</t>
  </si>
  <si>
    <t>BU GWd/tHM</t>
  </si>
  <si>
    <t>* measured in 2003</t>
  </si>
  <si>
    <t>321 (max. 400)</t>
  </si>
  <si>
    <t>* experimentally determined by gamma scan</t>
  </si>
  <si>
    <t>54.8 (53.4*)</t>
  </si>
  <si>
    <t>59.1 (56.0*)</t>
  </si>
  <si>
    <t>Curti(2014)</t>
  </si>
  <si>
    <t>SBS1108_P</t>
  </si>
  <si>
    <t>SBS1108_F</t>
  </si>
  <si>
    <t>D05-Intact</t>
  </si>
  <si>
    <t>D05-Declad</t>
  </si>
  <si>
    <t>Experiment duration (days)</t>
  </si>
  <si>
    <r>
      <t xml:space="preserve">Sample size (mm or </t>
    </r>
    <r>
      <rPr>
        <b/>
        <sz val="11"/>
        <color theme="1"/>
        <rFont val="Calibri"/>
        <family val="2"/>
      </rPr>
      <t>μ</t>
    </r>
    <r>
      <rPr>
        <b/>
        <sz val="9.35"/>
        <color theme="1"/>
        <rFont val="Calibri"/>
        <family val="2"/>
      </rPr>
      <t>m)</t>
    </r>
  </si>
  <si>
    <t>Cs (%)</t>
  </si>
  <si>
    <t>Sr (%)</t>
  </si>
  <si>
    <t>I (%)</t>
  </si>
  <si>
    <t>Rb (%)</t>
  </si>
  <si>
    <t>Tc (%)</t>
  </si>
  <si>
    <t>Mo (%)</t>
  </si>
  <si>
    <t xml:space="preserve"> measured FGR (%)</t>
  </si>
  <si>
    <r>
      <t>Sample type</t>
    </r>
    <r>
      <rPr>
        <b/>
        <sz val="11"/>
        <color theme="1"/>
        <rFont val="Calibri"/>
        <family val="2"/>
      </rPr>
      <t>⁰</t>
    </r>
  </si>
  <si>
    <t>⁰ Abrebbiations used to identify different sample preparation: (B) Bare fuel; (P) Pellet; (S) Segment; (F) Fragment; (Sl) Slice; (Pw) Powder</t>
  </si>
  <si>
    <t>Sample type⁰</t>
  </si>
  <si>
    <t>Sample size (mm or μm)</t>
  </si>
  <si>
    <t>Selected samples (Database ID)</t>
  </si>
  <si>
    <t>Kernkraftwerk Biblis</t>
  </si>
  <si>
    <t>Kernkraftwerk Gösgen</t>
  </si>
  <si>
    <t>&gt;4 mm: 10-25%, 3-4 mm: 25-45%, 3-1 mm: 28-48%, &lt;1 mm: 5-8%</t>
  </si>
  <si>
    <t>20 mm</t>
  </si>
  <si>
    <t>10 mm</t>
  </si>
  <si>
    <t>3μm</t>
  </si>
  <si>
    <t>1-2 mm</t>
  </si>
  <si>
    <t>dynamic</t>
  </si>
  <si>
    <r>
      <t>N</t>
    </r>
    <r>
      <rPr>
        <vertAlign val="subscript"/>
        <sz val="11"/>
        <color theme="1"/>
        <rFont val="Calibri"/>
        <family val="2"/>
        <scheme val="minor"/>
      </rPr>
      <t>2</t>
    </r>
  </si>
  <si>
    <t>Ar</t>
  </si>
  <si>
    <t>The so-called dynamic experiments refer to sampling with complete exchange of the solution.They aqre actually more pseudo dynamic experiments. The xperiment were performed in Autoclaves with a total volume of 250 mL</t>
  </si>
  <si>
    <t>MgCl2</t>
  </si>
  <si>
    <t>126 mL</t>
  </si>
  <si>
    <t>1.8-3.0</t>
  </si>
  <si>
    <t>2,1-3,4</t>
  </si>
  <si>
    <t>5,9</t>
  </si>
  <si>
    <t>6,1</t>
  </si>
  <si>
    <t>5,3</t>
  </si>
  <si>
    <t>4,9</t>
  </si>
  <si>
    <t>4,86</t>
  </si>
  <si>
    <t>5,22</t>
  </si>
  <si>
    <r>
      <t xml:space="preserve">SEM-EDX, </t>
    </r>
    <r>
      <rPr>
        <sz val="11"/>
        <color theme="1"/>
        <rFont val="Calibri"/>
        <family val="2"/>
      </rPr>
      <t>α</t>
    </r>
    <r>
      <rPr>
        <sz val="7.7"/>
        <color theme="1"/>
        <rFont val="Calibri"/>
        <family val="2"/>
      </rPr>
      <t>-radiography</t>
    </r>
  </si>
  <si>
    <r>
      <t xml:space="preserve">γ-spectrometry, </t>
    </r>
    <r>
      <rPr>
        <sz val="11"/>
        <color theme="1"/>
        <rFont val="Calibri"/>
        <family val="2"/>
      </rPr>
      <t>α</t>
    </r>
    <r>
      <rPr>
        <sz val="11"/>
        <color theme="1"/>
        <rFont val="Calibri"/>
        <family val="2"/>
        <scheme val="minor"/>
      </rPr>
      <t>-spectrometry, LSC,  photometry (for U)</t>
    </r>
  </si>
  <si>
    <t>concentration of Np, Pu, Am, U</t>
  </si>
  <si>
    <t>1-2</t>
  </si>
  <si>
    <t>N2</t>
  </si>
  <si>
    <t>Loida(1999)</t>
  </si>
  <si>
    <t>B. Grambow, M. Kelm, B. Kienzler, A. Loida (1999) Abgebrannter LWR-Kernbrennstoff:Auslaugverhalten und Freisetzung von Radionukliden“ FZK-INE 09/99, pp. 137</t>
  </si>
  <si>
    <t>Slice</t>
  </si>
  <si>
    <t>The IRF database makes available all dissolution based fast/instant release data achieved within CP FIRST-Nuclides as well as previously published data. The data are compiled and can be used both for scientific purposes and for application in safety analyses. Relations which are presently implemented relate the IRF of Cs and I to the fission gas release and to the power rating of the high burn-up UO2 fuel. The studies compiled in the database have been performed under different experimental conditions, using different type of fuels, different sample preparations and different solutions.</t>
  </si>
  <si>
    <t>A User Guide is available at the FIRST-Nuclides webpage (Annex of Deliverable D5.1 - 33 month version)</t>
  </si>
  <si>
    <t>DataProcessing</t>
  </si>
  <si>
    <t>go to DataProcessing</t>
  </si>
  <si>
    <t>go to References</t>
  </si>
  <si>
    <t>Table summarizing sample characteristics, experimental conditions and obtained results for each of the samples included in this database</t>
  </si>
  <si>
    <t>Several spreadsheets, one per publication, providing detailed information on the samples, materials, experimental conditions, analysis techniques, results, uncertainties, etc.</t>
  </si>
  <si>
    <t>Interactive spreadsheet where the user can select the data to be plotted (selection of both the “x” and “y” axis; e.g. Cs IRF vs. burn-up). Data result of the experiments carried out in the frame of FISRT-Nuclides project are shown in a different color in order to see if they are in agreement with previous literature data. In addition, an interactive table allows the user to select which of the parameters from the summary table must be shown in each column. This option may be useful for understanding the presence of an outlier point.</t>
  </si>
  <si>
    <t>List of references used in this database</t>
  </si>
  <si>
    <t>The research leading to these results has received funding from the European Union's European Atomic Energy Community's (Euratom) Seventh Framework Programme FP7/2007-2011 under grant agreement n° 295722 (FIRST-Nuclides project).</t>
  </si>
  <si>
    <t>Mennecart (2014)</t>
  </si>
  <si>
    <r>
      <t xml:space="preserve">Final Proceedings of the FIRST-Nuclides project (available at www.firstnuclides.eu)
   -  Kienzler, B., Metz, V., Duro, L., Valls, A. (2014) 3rd Annual Workshop Proceedings of the 7th EC FP CP FIRST-Nuclides project
</t>
    </r>
    <r>
      <rPr>
        <sz val="11"/>
        <color theme="1"/>
        <rFont val="Calibri"/>
        <family val="2"/>
        <scheme val="minor"/>
      </rPr>
      <t xml:space="preserve">
More information can be found in the 1st and 2nd Annual Workshop Proceedings (also available at www.firstnuclides.eu):
   -  Kienzler, B., Metz, V., Duro, L., Valls, A. (2012) 1st Annual Workshop Proceedings of the 7th EC FP CP FIRST-Nuclides project. KIT Scientific Reports 7639
   -  Kienzler, B., Metz, V., Duro, L., Valls, A. (2013) 2nd Annual Workshop Proceedings of the 7th EC FP CP FIRST-Nuclides project. KIT Scientific Reports 7676</t>
    </r>
  </si>
  <si>
    <t>Valls, A., Duro, L., González-Robles, E. (2014) IRF Database. In: State of the Art report. Deliverable D5.1, 3rd update. Available at FIRST-Nuclides project webpage: www.firstnuclides-eu.</t>
  </si>
  <si>
    <t>2mM NaHCO3</t>
  </si>
  <si>
    <t>The database contains 4 different type of sections/spreadsheets:</t>
  </si>
  <si>
    <t>BWR-27</t>
  </si>
  <si>
    <t>BWR-30.1</t>
  </si>
  <si>
    <t>BWR-32.7</t>
  </si>
  <si>
    <t>BWR-34.9</t>
  </si>
  <si>
    <t>BWR-40.1</t>
  </si>
  <si>
    <t>BWR-41.4</t>
  </si>
  <si>
    <t>BWR-42.7</t>
  </si>
  <si>
    <t>BWR-43.8</t>
  </si>
  <si>
    <t>BWR-44.9</t>
  </si>
  <si>
    <t>BWR-45.8</t>
  </si>
  <si>
    <t>BWR-46.5</t>
  </si>
  <si>
    <t>BWR-47</t>
  </si>
  <si>
    <t>BWR-47.6</t>
  </si>
  <si>
    <t>BWR-48.1</t>
  </si>
  <si>
    <t>BWR-48.8</t>
  </si>
  <si>
    <t>UOX-54</t>
  </si>
  <si>
    <t>MOX-30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</si>
</sst>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lt;\ 0.0"/>
    <numFmt numFmtId="165" formatCode="0.0"/>
    <numFmt numFmtId="166" formatCode="\±0.00"/>
    <numFmt numFmtId="167" formatCode="0.0000"/>
    <numFmt numFmtId="168" formatCode="0.000000"/>
    <numFmt numFmtId="169" formatCode="0.0_ ;[Red]\-0.0\ "/>
  </numFmts>
  <fonts count="62" x14ac:knownFonts="1">
    <font>
      <sz val="11"/>
      <color theme="1"/>
      <name val="Calibri"/>
      <family val="2"/>
      <scheme val="minor"/>
    </font>
    <font>
      <b/>
      <sz val="11"/>
      <color theme="1"/>
      <name val="Calibri"/>
      <family val="2"/>
      <scheme val="minor"/>
    </font>
    <font>
      <sz val="11"/>
      <color theme="1"/>
      <name val="Calibri"/>
      <family val="2"/>
    </font>
    <font>
      <u/>
      <sz val="11"/>
      <color theme="10"/>
      <name val="Calibri"/>
      <family val="2"/>
      <scheme val="minor"/>
    </font>
    <font>
      <b/>
      <sz val="11"/>
      <name val="Calibri"/>
      <family val="2"/>
      <scheme val="minor"/>
    </font>
    <font>
      <sz val="11"/>
      <name val="Calibri"/>
      <family val="2"/>
      <scheme val="minor"/>
    </font>
    <font>
      <sz val="9"/>
      <color indexed="81"/>
      <name val="Tahoma"/>
      <family val="2"/>
    </font>
    <font>
      <b/>
      <sz val="9"/>
      <color indexed="81"/>
      <name val="Tahoma"/>
      <family val="2"/>
    </font>
    <font>
      <b/>
      <sz val="11"/>
      <color theme="0" tint="-0.499984740745262"/>
      <name val="Calibri"/>
      <family val="2"/>
      <scheme val="minor"/>
    </font>
    <font>
      <b/>
      <sz val="11"/>
      <color theme="0" tint="-0.499984740745262"/>
      <name val="Calibri"/>
      <family val="2"/>
    </font>
    <font>
      <b/>
      <sz val="14"/>
      <color theme="1"/>
      <name val="Calibri"/>
      <family val="2"/>
      <scheme val="minor"/>
    </font>
    <font>
      <sz val="14"/>
      <color theme="1"/>
      <name val="Calibri"/>
      <family val="2"/>
      <scheme val="minor"/>
    </font>
    <font>
      <b/>
      <sz val="11"/>
      <color theme="1"/>
      <name val="Calibri"/>
      <family val="2"/>
    </font>
    <font>
      <i/>
      <sz val="11"/>
      <color theme="1"/>
      <name val="Calibri"/>
      <family val="2"/>
      <scheme val="minor"/>
    </font>
    <font>
      <b/>
      <i/>
      <sz val="12"/>
      <color theme="1"/>
      <name val="Calibri"/>
      <family val="2"/>
      <scheme val="minor"/>
    </font>
    <font>
      <sz val="11"/>
      <color rgb="FF000000"/>
      <name val="Calibri"/>
      <family val="2"/>
    </font>
    <font>
      <sz val="11"/>
      <color rgb="FFFF0000"/>
      <name val="Calibri"/>
      <family val="2"/>
    </font>
    <font>
      <sz val="9"/>
      <color theme="1"/>
      <name val="Arial"/>
      <family val="2"/>
    </font>
    <font>
      <b/>
      <sz val="11"/>
      <color rgb="FF000000"/>
      <name val="Calibri"/>
      <family val="2"/>
    </font>
    <font>
      <b/>
      <sz val="11"/>
      <color rgb="FFFF0000"/>
      <name val="Calibri"/>
      <family val="2"/>
      <scheme val="minor"/>
    </font>
    <font>
      <b/>
      <sz val="11"/>
      <color rgb="FF0070C0"/>
      <name val="Calibri"/>
      <family val="2"/>
      <scheme val="minor"/>
    </font>
    <font>
      <sz val="11"/>
      <color theme="0" tint="-0.499984740745262"/>
      <name val="Calibri"/>
      <family val="2"/>
      <scheme val="minor"/>
    </font>
    <font>
      <sz val="11"/>
      <name val="Calibri"/>
      <family val="2"/>
    </font>
    <font>
      <b/>
      <i/>
      <sz val="11"/>
      <color theme="1"/>
      <name val="Calibri"/>
      <family val="2"/>
      <scheme val="minor"/>
    </font>
    <font>
      <b/>
      <i/>
      <sz val="12"/>
      <color rgb="FFFF0000"/>
      <name val="Calibri"/>
      <family val="2"/>
      <scheme val="minor"/>
    </font>
    <font>
      <b/>
      <sz val="14"/>
      <color theme="0"/>
      <name val="Calibri"/>
      <family val="2"/>
      <scheme val="minor"/>
    </font>
    <font>
      <vertAlign val="subscript"/>
      <sz val="10"/>
      <color theme="1"/>
      <name val="Times New Roman"/>
      <family val="1"/>
    </font>
    <font>
      <vertAlign val="superscript"/>
      <sz val="11"/>
      <color theme="1"/>
      <name val="Calibri"/>
      <family val="2"/>
    </font>
    <font>
      <sz val="11"/>
      <color theme="1"/>
      <name val="Arial"/>
      <family val="2"/>
    </font>
    <font>
      <sz val="11"/>
      <color rgb="FF002060"/>
      <name val="Calibri"/>
      <family val="2"/>
      <scheme val="minor"/>
    </font>
    <font>
      <vertAlign val="subscript"/>
      <sz val="11"/>
      <color rgb="FF002060"/>
      <name val="Calibri"/>
      <family val="2"/>
      <scheme val="minor"/>
    </font>
    <font>
      <sz val="12"/>
      <color rgb="FF002060"/>
      <name val="Times New Roman"/>
      <family val="1"/>
    </font>
    <font>
      <b/>
      <i/>
      <sz val="11"/>
      <color rgb="FFC00000"/>
      <name val="Calibri"/>
      <family val="2"/>
      <scheme val="minor"/>
    </font>
    <font>
      <b/>
      <i/>
      <sz val="8"/>
      <name val="Calibri"/>
      <family val="2"/>
      <scheme val="minor"/>
    </font>
    <font>
      <i/>
      <sz val="8"/>
      <name val="Calibri"/>
      <family val="2"/>
      <scheme val="minor"/>
    </font>
    <font>
      <sz val="9.35"/>
      <color theme="1"/>
      <name val="Calibri"/>
      <family val="2"/>
    </font>
    <font>
      <sz val="14"/>
      <color theme="1"/>
      <name val="Calibri"/>
      <family val="2"/>
    </font>
    <font>
      <sz val="10"/>
      <name val="Arial"/>
      <family val="2"/>
    </font>
    <font>
      <sz val="10"/>
      <color theme="1"/>
      <name val="Calibri"/>
      <family val="2"/>
      <scheme val="minor"/>
    </font>
    <font>
      <sz val="8"/>
      <name val="Arial"/>
      <family val="2"/>
    </font>
    <font>
      <b/>
      <sz val="8"/>
      <name val="Arial"/>
      <family val="2"/>
    </font>
    <font>
      <b/>
      <sz val="10"/>
      <name val="Arial"/>
      <family val="2"/>
    </font>
    <font>
      <sz val="10"/>
      <name val="Times New Roman"/>
      <family val="2"/>
    </font>
    <font>
      <b/>
      <sz val="10"/>
      <color rgb="FF000000"/>
      <name val="Times New Roman"/>
      <family val="1"/>
    </font>
    <font>
      <sz val="10"/>
      <color rgb="FF000000"/>
      <name val="Times New Roman"/>
      <family val="2"/>
    </font>
    <font>
      <sz val="10"/>
      <color rgb="FFA6A6A6"/>
      <name val="Times New Roman"/>
      <family val="2"/>
    </font>
    <font>
      <vertAlign val="superscript"/>
      <sz val="14"/>
      <color theme="1"/>
      <name val="Calibri"/>
      <family val="2"/>
      <scheme val="minor"/>
    </font>
    <font>
      <b/>
      <sz val="20"/>
      <color theme="1"/>
      <name val="Calibri"/>
      <family val="2"/>
      <scheme val="minor"/>
    </font>
    <font>
      <b/>
      <sz val="11"/>
      <color rgb="FF006600"/>
      <name val="Calibri"/>
      <family val="2"/>
      <scheme val="minor"/>
    </font>
    <font>
      <b/>
      <sz val="11"/>
      <color theme="9" tint="-0.249977111117893"/>
      <name val="Calibri"/>
      <family val="2"/>
      <scheme val="minor"/>
    </font>
    <font>
      <b/>
      <sz val="11"/>
      <color theme="1" tint="0.34998626667073579"/>
      <name val="Calibri"/>
      <family val="2"/>
      <scheme val="minor"/>
    </font>
    <font>
      <i/>
      <u/>
      <sz val="11"/>
      <color theme="10"/>
      <name val="Calibri"/>
      <family val="2"/>
      <scheme val="minor"/>
    </font>
    <font>
      <i/>
      <sz val="12"/>
      <color theme="1"/>
      <name val="Calibri"/>
      <family val="2"/>
      <scheme val="minor"/>
    </font>
    <font>
      <sz val="10"/>
      <color theme="1"/>
      <name val="Times New Roman"/>
      <family val="2"/>
    </font>
    <font>
      <b/>
      <i/>
      <u/>
      <sz val="12"/>
      <color theme="1"/>
      <name val="Calibri"/>
      <family val="2"/>
      <scheme val="minor"/>
    </font>
    <font>
      <sz val="11"/>
      <name val="Arial"/>
      <family val="2"/>
    </font>
    <font>
      <i/>
      <u/>
      <sz val="11"/>
      <color theme="1"/>
      <name val="Calibri"/>
      <family val="2"/>
      <scheme val="minor"/>
    </font>
    <font>
      <u/>
      <sz val="10"/>
      <name val="Arial"/>
      <family val="2"/>
    </font>
    <font>
      <b/>
      <sz val="9.35"/>
      <color theme="1"/>
      <name val="Calibri"/>
      <family val="2"/>
    </font>
    <font>
      <vertAlign val="subscript"/>
      <sz val="11"/>
      <color theme="1"/>
      <name val="Calibri"/>
      <family val="2"/>
      <scheme val="minor"/>
    </font>
    <font>
      <sz val="7.7"/>
      <color theme="1"/>
      <name val="Calibri"/>
      <family val="2"/>
    </font>
    <font>
      <b/>
      <i/>
      <sz val="11"/>
      <color theme="0"/>
      <name val="Calibri"/>
      <family val="2"/>
      <scheme val="minor"/>
    </font>
  </fonts>
  <fills count="19">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C0C0C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1"/>
        <bgColor indexed="64"/>
      </patternFill>
    </fill>
    <fill>
      <patternFill patternType="solid">
        <fgColor rgb="FF7030A0"/>
        <bgColor indexed="64"/>
      </patternFill>
    </fill>
    <fill>
      <patternFill patternType="solid">
        <fgColor theme="7" tint="0.59999389629810485"/>
        <bgColor indexed="64"/>
      </patternFill>
    </fill>
    <fill>
      <patternFill patternType="solid">
        <fgColor rgb="FFC00000"/>
        <bgColor indexed="64"/>
      </patternFill>
    </fill>
    <fill>
      <patternFill patternType="solid">
        <fgColor rgb="FFFF9999"/>
        <bgColor theme="4" tint="0.79998168889431442"/>
      </patternFill>
    </fill>
    <fill>
      <patternFill patternType="solid">
        <fgColor theme="0" tint="-0.249977111117893"/>
        <bgColor theme="4" tint="0.79995117038483843"/>
      </patternFill>
    </fill>
    <fill>
      <patternFill patternType="solid">
        <fgColor theme="1" tint="0.34998626667073579"/>
        <bgColor indexed="64"/>
      </patternFill>
    </fill>
    <fill>
      <patternFill patternType="solid">
        <fgColor theme="0" tint="-0.249977111117893"/>
        <bgColor indexed="64"/>
      </patternFill>
    </fill>
  </fills>
  <borders count="113">
    <border>
      <left/>
      <right/>
      <top/>
      <bottom/>
      <diagonal/>
    </border>
    <border>
      <left/>
      <right/>
      <top/>
      <bottom style="medium">
        <color indexed="64"/>
      </bottom>
      <diagonal/>
    </border>
    <border>
      <left/>
      <right style="medium">
        <color auto="1"/>
      </right>
      <top/>
      <bottom style="medium">
        <color indexed="64"/>
      </bottom>
      <diagonal/>
    </border>
    <border>
      <left style="medium">
        <color auto="1"/>
      </left>
      <right/>
      <top/>
      <bottom style="medium">
        <color indexed="64"/>
      </bottom>
      <diagonal/>
    </border>
    <border>
      <left style="hair">
        <color auto="1"/>
      </left>
      <right/>
      <top/>
      <bottom style="medium">
        <color indexed="64"/>
      </bottom>
      <diagonal/>
    </border>
    <border>
      <left/>
      <right style="hair">
        <color auto="1"/>
      </right>
      <top/>
      <bottom style="medium">
        <color indexed="64"/>
      </bottom>
      <diagonal/>
    </border>
    <border>
      <left/>
      <right style="medium">
        <color auto="1"/>
      </right>
      <top style="hair">
        <color indexed="64"/>
      </top>
      <bottom style="hair">
        <color indexed="64"/>
      </bottom>
      <diagonal/>
    </border>
    <border>
      <left/>
      <right/>
      <top style="hair">
        <color indexed="64"/>
      </top>
      <bottom style="hair">
        <color indexed="64"/>
      </bottom>
      <diagonal/>
    </border>
    <border>
      <left style="medium">
        <color auto="1"/>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thin">
        <color indexed="64"/>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diagonal/>
    </border>
    <border>
      <left style="hair">
        <color indexed="64"/>
      </left>
      <right/>
      <top/>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right style="dotted">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right style="medium">
        <color auto="1"/>
      </right>
      <top style="thin">
        <color indexed="64"/>
      </top>
      <bottom/>
      <diagonal/>
    </border>
    <border>
      <left style="medium">
        <color auto="1"/>
      </left>
      <right/>
      <top/>
      <bottom style="hair">
        <color indexed="64"/>
      </bottom>
      <diagonal/>
    </border>
    <border>
      <left/>
      <right style="medium">
        <color auto="1"/>
      </right>
      <top/>
      <bottom style="hair">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rgb="FF7030A0"/>
      </bottom>
      <diagonal/>
    </border>
    <border>
      <left/>
      <right/>
      <top/>
      <bottom style="medium">
        <color rgb="FFFF0000"/>
      </bottom>
      <diagonal/>
    </border>
    <border>
      <left style="hair">
        <color rgb="FFFF9999"/>
      </left>
      <right style="hair">
        <color rgb="FFFF9999"/>
      </right>
      <top style="medium">
        <color rgb="FFFF0000"/>
      </top>
      <bottom style="hair">
        <color rgb="FFFF9999"/>
      </bottom>
      <diagonal/>
    </border>
    <border>
      <left style="hair">
        <color rgb="FFFF9999"/>
      </left>
      <right style="hair">
        <color rgb="FFFF9999"/>
      </right>
      <top style="hair">
        <color rgb="FFFF9999"/>
      </top>
      <bottom style="hair">
        <color rgb="FFFF9999"/>
      </bottom>
      <diagonal/>
    </border>
    <border>
      <left/>
      <right/>
      <top/>
      <bottom style="medium">
        <color theme="1" tint="0.499984740745262"/>
      </bottom>
      <diagonal/>
    </border>
    <border>
      <left style="hair">
        <color theme="1" tint="0.24994659260841701"/>
      </left>
      <right style="hair">
        <color theme="1" tint="0.24994659260841701"/>
      </right>
      <top style="medium">
        <color theme="1" tint="0.499984740745262"/>
      </top>
      <bottom style="hair">
        <color theme="1" tint="0.24994659260841701"/>
      </bottom>
      <diagonal/>
    </border>
    <border>
      <left style="hair">
        <color theme="1" tint="0.24994659260841701"/>
      </left>
      <right style="hair">
        <color theme="1" tint="0.24994659260841701"/>
      </right>
      <top style="hair">
        <color theme="1" tint="0.24994659260841701"/>
      </top>
      <bottom style="hair">
        <color theme="1" tint="0.24994659260841701"/>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style="thin">
        <color indexed="64"/>
      </right>
      <top/>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style="medium">
        <color indexed="64"/>
      </left>
      <right style="medium">
        <color auto="1"/>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medium">
        <color auto="1"/>
      </left>
      <right/>
      <top style="hair">
        <color indexed="64"/>
      </top>
      <bottom style="medium">
        <color indexed="64"/>
      </bottom>
      <diagonal/>
    </border>
    <border>
      <left/>
      <right style="medium">
        <color auto="1"/>
      </right>
      <top style="hair">
        <color indexed="64"/>
      </top>
      <bottom style="medium">
        <color indexed="64"/>
      </bottom>
      <diagonal/>
    </border>
    <border>
      <left style="medium">
        <color auto="1"/>
      </left>
      <right style="medium">
        <color auto="1"/>
      </right>
      <top style="hair">
        <color indexed="64"/>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s>
  <cellStyleXfs count="6">
    <xf numFmtId="0" fontId="0" fillId="0" borderId="0"/>
    <xf numFmtId="0" fontId="3" fillId="0" borderId="0" applyNumberFormat="0" applyFill="0" applyBorder="0" applyAlignment="0" applyProtection="0"/>
    <xf numFmtId="0" fontId="37" fillId="0" borderId="0"/>
    <xf numFmtId="9" fontId="37" fillId="0" borderId="0" applyFont="0" applyFill="0" applyBorder="0" applyAlignment="0" applyProtection="0"/>
    <xf numFmtId="0" fontId="53" fillId="0" borderId="0"/>
    <xf numFmtId="0" fontId="37" fillId="0" borderId="0"/>
  </cellStyleXfs>
  <cellXfs count="1091">
    <xf numFmtId="0" fontId="0" fillId="0" borderId="0" xfId="0"/>
    <xf numFmtId="0" fontId="3" fillId="6" borderId="7" xfId="1" applyFill="1" applyBorder="1" applyAlignment="1">
      <alignment horizontal="center" vertical="top" wrapText="1"/>
    </xf>
    <xf numFmtId="0" fontId="0" fillId="7" borderId="0" xfId="0" applyFill="1" applyBorder="1" applyAlignment="1">
      <alignment vertical="top" wrapText="1"/>
    </xf>
    <xf numFmtId="0" fontId="0" fillId="7" borderId="0" xfId="0" applyFill="1" applyBorder="1" applyAlignment="1">
      <alignment horizontal="center" vertical="top" wrapText="1"/>
    </xf>
    <xf numFmtId="0" fontId="1" fillId="2" borderId="10"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8" fillId="7" borderId="0" xfId="0" applyFont="1" applyFill="1" applyBorder="1" applyAlignment="1">
      <alignment vertical="top" wrapText="1"/>
    </xf>
    <xf numFmtId="0" fontId="8" fillId="7" borderId="0" xfId="0" applyFont="1" applyFill="1" applyBorder="1" applyAlignment="1">
      <alignment horizontal="center" vertical="top" wrapText="1"/>
    </xf>
    <xf numFmtId="0" fontId="8" fillId="7" borderId="0" xfId="0" quotePrefix="1" applyFont="1" applyFill="1" applyBorder="1" applyAlignment="1">
      <alignment horizontal="left" vertical="top" wrapText="1"/>
    </xf>
    <xf numFmtId="0" fontId="1" fillId="7" borderId="9" xfId="0" applyFont="1" applyFill="1" applyBorder="1" applyAlignment="1">
      <alignment horizontal="center" vertical="center" wrapText="1"/>
    </xf>
    <xf numFmtId="0" fontId="1" fillId="7" borderId="10"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8" fillId="7" borderId="0" xfId="0" applyFont="1" applyFill="1" applyBorder="1" applyAlignment="1">
      <alignment horizontal="left" vertical="top" wrapText="1" indent="1"/>
    </xf>
    <xf numFmtId="0" fontId="4" fillId="5" borderId="11" xfId="0" applyFont="1" applyFill="1" applyBorder="1" applyAlignment="1">
      <alignment horizontal="left" vertical="center" wrapText="1" indent="1"/>
    </xf>
    <xf numFmtId="0" fontId="0" fillId="7" borderId="0" xfId="0" applyFill="1" applyBorder="1" applyAlignment="1">
      <alignment horizontal="left" vertical="top" wrapText="1" indent="1"/>
    </xf>
    <xf numFmtId="0" fontId="1" fillId="2" borderId="12" xfId="0" applyFont="1" applyFill="1" applyBorder="1" applyAlignment="1">
      <alignment horizontal="center" vertical="center" wrapText="1"/>
    </xf>
    <xf numFmtId="0" fontId="11" fillId="7" borderId="0" xfId="0" applyFont="1" applyFill="1" applyAlignment="1">
      <alignment horizontal="center" vertical="center" wrapText="1"/>
    </xf>
    <xf numFmtId="0" fontId="0" fillId="7" borderId="1" xfId="0" applyFill="1" applyBorder="1" applyAlignment="1">
      <alignment horizontal="center" vertical="center" wrapText="1"/>
    </xf>
    <xf numFmtId="0" fontId="0" fillId="7" borderId="0" xfId="0" applyFill="1" applyAlignment="1">
      <alignment horizontal="center" vertical="center" wrapText="1"/>
    </xf>
    <xf numFmtId="0" fontId="1" fillId="7" borderId="26" xfId="0" applyFont="1" applyFill="1" applyBorder="1" applyAlignment="1">
      <alignment horizontal="center" vertical="center" wrapText="1"/>
    </xf>
    <xf numFmtId="0" fontId="1" fillId="7" borderId="22" xfId="0" applyFont="1" applyFill="1" applyBorder="1" applyAlignment="1">
      <alignment horizontal="center" vertical="center" wrapText="1"/>
    </xf>
    <xf numFmtId="0" fontId="1" fillId="7" borderId="23" xfId="0" applyFont="1" applyFill="1" applyBorder="1" applyAlignment="1">
      <alignment horizontal="center" vertical="center" wrapText="1"/>
    </xf>
    <xf numFmtId="0" fontId="0" fillId="7" borderId="17" xfId="0" applyFill="1" applyBorder="1" applyAlignment="1">
      <alignment horizontal="center" vertical="center" wrapText="1"/>
    </xf>
    <xf numFmtId="0" fontId="10" fillId="7" borderId="0" xfId="0" applyFont="1" applyFill="1" applyAlignment="1">
      <alignment horizontal="left" vertical="center" wrapText="1"/>
    </xf>
    <xf numFmtId="0" fontId="1" fillId="7" borderId="1" xfId="0" applyFont="1" applyFill="1" applyBorder="1" applyAlignment="1">
      <alignment horizontal="left" vertical="center" wrapText="1"/>
    </xf>
    <xf numFmtId="0" fontId="1" fillId="7" borderId="0" xfId="0" applyFont="1" applyFill="1" applyAlignment="1">
      <alignment horizontal="left" vertical="center" wrapText="1"/>
    </xf>
    <xf numFmtId="0" fontId="1" fillId="7" borderId="0" xfId="0" applyFont="1" applyFill="1" applyAlignment="1">
      <alignment horizontal="right" vertical="center" wrapText="1"/>
    </xf>
    <xf numFmtId="0" fontId="1" fillId="7" borderId="35" xfId="0" applyFont="1" applyFill="1" applyBorder="1" applyAlignment="1">
      <alignment horizontal="left" vertical="center" wrapText="1"/>
    </xf>
    <xf numFmtId="0" fontId="1" fillId="7" borderId="36" xfId="0" applyFont="1" applyFill="1" applyBorder="1" applyAlignment="1">
      <alignment horizontal="left" vertical="center" wrapText="1"/>
    </xf>
    <xf numFmtId="0" fontId="1" fillId="7" borderId="37" xfId="0" applyFont="1" applyFill="1" applyBorder="1" applyAlignment="1">
      <alignment horizontal="left" vertical="center" wrapText="1"/>
    </xf>
    <xf numFmtId="0" fontId="8" fillId="7" borderId="0" xfId="0" applyFont="1" applyFill="1" applyBorder="1" applyAlignment="1">
      <alignment horizontal="center" vertical="top" wrapText="1"/>
    </xf>
    <xf numFmtId="0" fontId="0" fillId="7" borderId="0" xfId="0" applyFill="1" applyAlignment="1">
      <alignment horizontal="center" vertical="center" wrapText="1"/>
    </xf>
    <xf numFmtId="0" fontId="0" fillId="7" borderId="40" xfId="0" applyFill="1" applyBorder="1" applyAlignment="1">
      <alignment horizontal="center" vertical="center" wrapText="1"/>
    </xf>
    <xf numFmtId="0" fontId="0" fillId="7" borderId="41" xfId="0" applyFill="1" applyBorder="1" applyAlignment="1">
      <alignment horizontal="center" vertical="center" wrapText="1"/>
    </xf>
    <xf numFmtId="0" fontId="0" fillId="7" borderId="0" xfId="0" applyFill="1" applyBorder="1" applyAlignment="1">
      <alignment horizontal="center" vertical="center" wrapText="1"/>
    </xf>
    <xf numFmtId="0" fontId="0" fillId="7" borderId="38"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9" xfId="0" applyFill="1" applyBorder="1" applyAlignment="1">
      <alignment horizontal="center" vertical="center" wrapText="1"/>
    </xf>
    <xf numFmtId="0" fontId="0" fillId="7" borderId="42" xfId="0" applyFill="1" applyBorder="1" applyAlignment="1">
      <alignment horizontal="center" vertical="center" wrapText="1"/>
    </xf>
    <xf numFmtId="0" fontId="0" fillId="7" borderId="3" xfId="0" applyFill="1" applyBorder="1" applyAlignment="1">
      <alignment horizontal="center" vertical="center" wrapText="1"/>
    </xf>
    <xf numFmtId="0" fontId="2" fillId="7" borderId="0" xfId="0" applyFont="1" applyFill="1" applyAlignment="1">
      <alignment horizontal="center" vertical="center" wrapText="1"/>
    </xf>
    <xf numFmtId="0" fontId="1" fillId="7" borderId="0" xfId="0" applyFont="1" applyFill="1" applyBorder="1" applyAlignment="1">
      <alignment horizontal="left" vertical="center" wrapText="1"/>
    </xf>
    <xf numFmtId="0" fontId="1" fillId="7" borderId="0" xfId="0" applyFont="1" applyFill="1" applyAlignment="1">
      <alignment horizontal="center" vertical="center" wrapText="1"/>
    </xf>
    <xf numFmtId="0" fontId="1" fillId="7" borderId="0"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1" fillId="7" borderId="42" xfId="0" applyFont="1" applyFill="1" applyBorder="1" applyAlignment="1">
      <alignment horizontal="center" vertical="center" wrapText="1"/>
    </xf>
    <xf numFmtId="0" fontId="2" fillId="7" borderId="42" xfId="0" applyFont="1" applyFill="1" applyBorder="1" applyAlignment="1">
      <alignment horizontal="center" vertical="center" wrapText="1"/>
    </xf>
    <xf numFmtId="0" fontId="1" fillId="7" borderId="47" xfId="0" applyFont="1" applyFill="1" applyBorder="1" applyAlignment="1">
      <alignment horizontal="center" vertical="center" wrapText="1"/>
    </xf>
    <xf numFmtId="0" fontId="0" fillId="7" borderId="18" xfId="0" applyFill="1" applyBorder="1" applyAlignment="1">
      <alignment vertical="center" wrapText="1"/>
    </xf>
    <xf numFmtId="0" fontId="0" fillId="7" borderId="14" xfId="0" applyFill="1" applyBorder="1" applyAlignment="1">
      <alignment vertical="center" wrapText="1"/>
    </xf>
    <xf numFmtId="0" fontId="0" fillId="7" borderId="19" xfId="0" applyFill="1" applyBorder="1" applyAlignment="1">
      <alignment vertical="center" wrapText="1"/>
    </xf>
    <xf numFmtId="0" fontId="1" fillId="7" borderId="50" xfId="0" applyFont="1" applyFill="1" applyBorder="1" applyAlignment="1">
      <alignment horizontal="left" vertical="center" wrapText="1"/>
    </xf>
    <xf numFmtId="164" fontId="0" fillId="7" borderId="40" xfId="0" applyNumberFormat="1" applyFill="1" applyBorder="1" applyAlignment="1">
      <alignment horizontal="center" vertical="center" wrapText="1"/>
    </xf>
    <xf numFmtId="164" fontId="0" fillId="7" borderId="0" xfId="0" applyNumberFormat="1" applyFill="1" applyBorder="1" applyAlignment="1">
      <alignment horizontal="center" vertical="center" wrapText="1"/>
    </xf>
    <xf numFmtId="164" fontId="0" fillId="7" borderId="1" xfId="0" applyNumberFormat="1" applyFill="1" applyBorder="1" applyAlignment="1">
      <alignment horizontal="center" vertical="center" wrapText="1"/>
    </xf>
    <xf numFmtId="0" fontId="0" fillId="7" borderId="52" xfId="0" applyFill="1" applyBorder="1" applyAlignment="1">
      <alignment horizontal="center" vertical="center" wrapText="1"/>
    </xf>
    <xf numFmtId="0" fontId="0" fillId="7" borderId="54" xfId="0" applyFill="1" applyBorder="1" applyAlignment="1">
      <alignment horizontal="center" vertical="center" wrapText="1"/>
    </xf>
    <xf numFmtId="0" fontId="0" fillId="7" borderId="4" xfId="0" applyFill="1" applyBorder="1" applyAlignment="1">
      <alignment horizontal="center" vertical="center" wrapText="1"/>
    </xf>
    <xf numFmtId="0" fontId="0" fillId="7" borderId="55" xfId="0" applyFill="1" applyBorder="1" applyAlignment="1">
      <alignment horizontal="center" vertical="center" wrapText="1"/>
    </xf>
    <xf numFmtId="0" fontId="0" fillId="7" borderId="56" xfId="0" applyFill="1" applyBorder="1" applyAlignment="1">
      <alignment horizontal="center" vertical="center" wrapText="1"/>
    </xf>
    <xf numFmtId="0" fontId="0" fillId="7" borderId="57" xfId="0" applyFill="1" applyBorder="1" applyAlignment="1">
      <alignment horizontal="center" vertical="center" wrapText="1"/>
    </xf>
    <xf numFmtId="0" fontId="13" fillId="7" borderId="2" xfId="0" applyFont="1" applyFill="1" applyBorder="1" applyAlignment="1">
      <alignment horizontal="left" vertical="center" wrapText="1"/>
    </xf>
    <xf numFmtId="0" fontId="1" fillId="7" borderId="27" xfId="0" applyFont="1" applyFill="1" applyBorder="1" applyAlignment="1">
      <alignment horizontal="left" vertical="center" wrapText="1"/>
    </xf>
    <xf numFmtId="0" fontId="1" fillId="7" borderId="24" xfId="0" applyFont="1" applyFill="1" applyBorder="1" applyAlignment="1">
      <alignment horizontal="left" vertical="center" wrapText="1"/>
    </xf>
    <xf numFmtId="0" fontId="1" fillId="7" borderId="25" xfId="0" applyFont="1" applyFill="1" applyBorder="1" applyAlignment="1">
      <alignment horizontal="left" vertical="center" wrapText="1"/>
    </xf>
    <xf numFmtId="0" fontId="13" fillId="7" borderId="38" xfId="0" applyFont="1" applyFill="1" applyBorder="1" applyAlignment="1">
      <alignment horizontal="left" vertical="center" wrapText="1"/>
    </xf>
    <xf numFmtId="0" fontId="11" fillId="7" borderId="0" xfId="0" applyFont="1" applyFill="1" applyBorder="1" applyAlignment="1">
      <alignment horizontal="center" vertical="center" wrapText="1"/>
    </xf>
    <xf numFmtId="0" fontId="1" fillId="7" borderId="60" xfId="0" applyFont="1" applyFill="1" applyBorder="1" applyAlignment="1">
      <alignment horizontal="left" vertical="center" wrapText="1"/>
    </xf>
    <xf numFmtId="0" fontId="8" fillId="7" borderId="0" xfId="0" applyFont="1" applyFill="1" applyBorder="1" applyAlignment="1">
      <alignment horizontal="center" vertical="top" wrapText="1"/>
    </xf>
    <xf numFmtId="0" fontId="15" fillId="8" borderId="38" xfId="0" applyFont="1" applyFill="1" applyBorder="1" applyAlignment="1">
      <alignment vertical="center"/>
    </xf>
    <xf numFmtId="11" fontId="15" fillId="8" borderId="38" xfId="0" applyNumberFormat="1" applyFont="1" applyFill="1" applyBorder="1" applyAlignment="1">
      <alignment horizontal="right" vertical="center"/>
    </xf>
    <xf numFmtId="0" fontId="2" fillId="7" borderId="0" xfId="0" applyFont="1" applyFill="1" applyBorder="1" applyAlignment="1">
      <alignment horizontal="center" vertical="center" wrapText="1"/>
    </xf>
    <xf numFmtId="0" fontId="1" fillId="7" borderId="0" xfId="0" applyFont="1" applyFill="1" applyBorder="1" applyAlignment="1">
      <alignment horizontal="center" vertical="center" wrapText="1"/>
    </xf>
    <xf numFmtId="0" fontId="0" fillId="7" borderId="33" xfId="0" applyFill="1" applyBorder="1" applyAlignment="1">
      <alignment horizontal="center" vertical="center" wrapText="1"/>
    </xf>
    <xf numFmtId="0" fontId="14" fillId="7" borderId="0" xfId="0" applyFont="1" applyFill="1" applyAlignment="1">
      <alignment horizontal="left" vertical="center" wrapText="1"/>
    </xf>
    <xf numFmtId="0" fontId="10" fillId="7" borderId="0" xfId="0" applyFont="1" applyFill="1" applyAlignment="1">
      <alignment horizontal="left" vertical="center" wrapText="1"/>
    </xf>
    <xf numFmtId="0" fontId="0" fillId="7" borderId="14" xfId="0" applyFill="1" applyBorder="1" applyAlignment="1">
      <alignment horizontal="center" vertical="center" wrapText="1"/>
    </xf>
    <xf numFmtId="0" fontId="0" fillId="7" borderId="19" xfId="0" applyFill="1" applyBorder="1" applyAlignment="1">
      <alignment horizontal="center" vertical="center" wrapText="1"/>
    </xf>
    <xf numFmtId="0" fontId="0" fillId="7" borderId="18" xfId="0" applyFill="1" applyBorder="1" applyAlignment="1">
      <alignment horizontal="center" vertical="center" wrapText="1"/>
    </xf>
    <xf numFmtId="0" fontId="0" fillId="7" borderId="1" xfId="0" applyFill="1" applyBorder="1" applyAlignment="1">
      <alignment horizontal="center" vertical="center" wrapText="1"/>
    </xf>
    <xf numFmtId="0" fontId="14" fillId="7" borderId="0" xfId="0" applyFont="1" applyFill="1" applyAlignment="1">
      <alignment horizontal="left" vertical="center" wrapText="1"/>
    </xf>
    <xf numFmtId="0" fontId="10" fillId="7" borderId="0" xfId="0" applyFont="1" applyFill="1" applyAlignment="1">
      <alignment horizontal="left" vertical="center" wrapText="1"/>
    </xf>
    <xf numFmtId="0" fontId="0" fillId="7" borderId="24" xfId="0" applyFill="1" applyBorder="1" applyAlignment="1">
      <alignment horizontal="center" vertical="center" wrapText="1"/>
    </xf>
    <xf numFmtId="0" fontId="0" fillId="7" borderId="33" xfId="0" applyFill="1" applyBorder="1" applyAlignment="1">
      <alignment horizontal="center" vertical="center" wrapText="1"/>
    </xf>
    <xf numFmtId="0" fontId="0" fillId="7" borderId="49" xfId="0" applyFill="1" applyBorder="1" applyAlignment="1">
      <alignment horizontal="center" vertical="center" wrapText="1"/>
    </xf>
    <xf numFmtId="0" fontId="1" fillId="7" borderId="0" xfId="0" applyFont="1" applyFill="1" applyBorder="1" applyAlignment="1">
      <alignment horizontal="center" vertical="center" wrapText="1"/>
    </xf>
    <xf numFmtId="0" fontId="0" fillId="7" borderId="14" xfId="0" applyFill="1" applyBorder="1" applyAlignment="1">
      <alignment horizontal="center" vertical="center" wrapText="1"/>
    </xf>
    <xf numFmtId="0" fontId="0" fillId="7" borderId="18" xfId="0" applyFill="1" applyBorder="1" applyAlignment="1">
      <alignment horizontal="center" vertical="center" wrapText="1"/>
    </xf>
    <xf numFmtId="0" fontId="0" fillId="7" borderId="19" xfId="0" applyFill="1" applyBorder="1" applyAlignment="1">
      <alignment horizontal="center" vertical="center" wrapText="1"/>
    </xf>
    <xf numFmtId="0" fontId="0" fillId="7" borderId="1" xfId="0" applyFill="1" applyBorder="1" applyAlignment="1">
      <alignment horizontal="center" vertical="center" wrapText="1"/>
    </xf>
    <xf numFmtId="0" fontId="0" fillId="7" borderId="0" xfId="0" applyFill="1" applyBorder="1" applyAlignment="1">
      <alignment horizontal="left" vertical="center" wrapText="1"/>
    </xf>
    <xf numFmtId="0" fontId="1" fillId="7" borderId="44" xfId="0" applyFont="1" applyFill="1" applyBorder="1" applyAlignment="1">
      <alignment horizontal="left" vertical="center" wrapText="1"/>
    </xf>
    <xf numFmtId="0" fontId="1" fillId="7" borderId="61" xfId="0" applyFont="1" applyFill="1" applyBorder="1" applyAlignment="1">
      <alignment horizontal="center" vertical="center" wrapText="1"/>
    </xf>
    <xf numFmtId="0" fontId="1" fillId="7" borderId="36" xfId="0" applyFont="1" applyFill="1" applyBorder="1" applyAlignment="1">
      <alignment horizontal="left" vertical="center" wrapText="1" indent="12"/>
    </xf>
    <xf numFmtId="0" fontId="4" fillId="7" borderId="36" xfId="0" applyFont="1" applyFill="1" applyBorder="1" applyAlignment="1">
      <alignment horizontal="left" vertical="center" wrapText="1"/>
    </xf>
    <xf numFmtId="0" fontId="4" fillId="7" borderId="37" xfId="0" applyFont="1" applyFill="1" applyBorder="1" applyAlignment="1">
      <alignment horizontal="left" vertical="center" wrapText="1"/>
    </xf>
    <xf numFmtId="0" fontId="5" fillId="7" borderId="18" xfId="0" applyFont="1" applyFill="1" applyBorder="1" applyAlignment="1">
      <alignment horizontal="center" vertical="center" wrapText="1"/>
    </xf>
    <xf numFmtId="0" fontId="5" fillId="7" borderId="14" xfId="0" applyFont="1" applyFill="1" applyBorder="1" applyAlignment="1">
      <alignment horizontal="center" vertical="center" wrapText="1"/>
    </xf>
    <xf numFmtId="0" fontId="8" fillId="9" borderId="24" xfId="0" applyFont="1" applyFill="1" applyBorder="1" applyAlignment="1">
      <alignment horizontal="left" vertical="center" wrapText="1"/>
    </xf>
    <xf numFmtId="0" fontId="21" fillId="9" borderId="18" xfId="0" applyFont="1" applyFill="1" applyBorder="1" applyAlignment="1">
      <alignment horizontal="center" vertical="center" wrapText="1"/>
    </xf>
    <xf numFmtId="0" fontId="21" fillId="9" borderId="14"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5" fillId="7" borderId="19" xfId="0" applyFont="1" applyFill="1" applyBorder="1" applyAlignment="1">
      <alignment horizontal="center" vertical="center" wrapText="1"/>
    </xf>
    <xf numFmtId="0" fontId="1" fillId="7" borderId="3" xfId="0" applyFont="1" applyFill="1" applyBorder="1" applyAlignment="1">
      <alignment horizontal="left" vertical="center" wrapText="1"/>
    </xf>
    <xf numFmtId="0" fontId="8" fillId="9" borderId="36" xfId="0" applyFont="1" applyFill="1" applyBorder="1" applyAlignment="1">
      <alignment horizontal="left" vertical="center" wrapText="1"/>
    </xf>
    <xf numFmtId="0" fontId="0" fillId="7" borderId="0" xfId="0" applyFont="1" applyFill="1" applyBorder="1" applyAlignment="1">
      <alignment horizontal="center" vertical="center" wrapText="1"/>
    </xf>
    <xf numFmtId="0" fontId="0" fillId="7" borderId="40"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0" fillId="7" borderId="14" xfId="0" applyFill="1" applyBorder="1" applyAlignment="1">
      <alignment horizontal="center" vertical="center" wrapText="1"/>
    </xf>
    <xf numFmtId="0" fontId="14" fillId="7" borderId="0" xfId="0" applyFont="1" applyFill="1" applyAlignment="1">
      <alignment horizontal="left" vertical="center" wrapText="1"/>
    </xf>
    <xf numFmtId="0" fontId="0" fillId="7" borderId="19" xfId="0" applyFill="1" applyBorder="1" applyAlignment="1">
      <alignment horizontal="center" vertical="center" wrapText="1"/>
    </xf>
    <xf numFmtId="0" fontId="0" fillId="7" borderId="16" xfId="0" applyFill="1" applyBorder="1" applyAlignment="1">
      <alignment horizontal="center" vertical="center" wrapText="1"/>
    </xf>
    <xf numFmtId="0" fontId="0" fillId="7" borderId="18" xfId="0" applyFill="1" applyBorder="1" applyAlignment="1">
      <alignment horizontal="center" vertical="center" wrapText="1"/>
    </xf>
    <xf numFmtId="0" fontId="8" fillId="9" borderId="35" xfId="0" applyFont="1" applyFill="1" applyBorder="1" applyAlignment="1">
      <alignment horizontal="left" vertical="center" wrapText="1"/>
    </xf>
    <xf numFmtId="0" fontId="21" fillId="9" borderId="15" xfId="0" applyFont="1" applyFill="1" applyBorder="1" applyAlignment="1">
      <alignment horizontal="center" vertical="center" wrapText="1"/>
    </xf>
    <xf numFmtId="0" fontId="21" fillId="9" borderId="16" xfId="0" applyFont="1" applyFill="1" applyBorder="1" applyAlignment="1">
      <alignment horizontal="center" vertical="center" wrapText="1"/>
    </xf>
    <xf numFmtId="0" fontId="21" fillId="9" borderId="17" xfId="0" applyFont="1" applyFill="1" applyBorder="1" applyAlignment="1">
      <alignment horizontal="center" vertical="center" wrapText="1"/>
    </xf>
    <xf numFmtId="0" fontId="1" fillId="10" borderId="11" xfId="0" applyFont="1" applyFill="1" applyBorder="1" applyAlignment="1">
      <alignment horizontal="center" vertical="center" wrapText="1"/>
    </xf>
    <xf numFmtId="0" fontId="1" fillId="10" borderId="10" xfId="0" applyFont="1" applyFill="1" applyBorder="1" applyAlignment="1">
      <alignment horizontal="center" vertical="center" wrapText="1"/>
    </xf>
    <xf numFmtId="0" fontId="1" fillId="10" borderId="12"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12" xfId="0" applyFont="1" applyFill="1" applyBorder="1" applyAlignment="1">
      <alignment horizontal="center" vertical="center" wrapText="1"/>
    </xf>
    <xf numFmtId="0" fontId="21" fillId="9" borderId="18" xfId="0" applyFont="1" applyFill="1" applyBorder="1" applyAlignment="1">
      <alignment vertical="center" wrapText="1"/>
    </xf>
    <xf numFmtId="0" fontId="21" fillId="9" borderId="14" xfId="0" applyFont="1" applyFill="1" applyBorder="1" applyAlignment="1">
      <alignment vertical="center" wrapText="1"/>
    </xf>
    <xf numFmtId="0" fontId="21" fillId="9" borderId="19" xfId="0" applyFont="1" applyFill="1" applyBorder="1" applyAlignment="1">
      <alignment vertical="center" wrapText="1"/>
    </xf>
    <xf numFmtId="0" fontId="8" fillId="9" borderId="37" xfId="0" applyFont="1" applyFill="1" applyBorder="1" applyAlignment="1">
      <alignment horizontal="left" vertical="center" wrapText="1"/>
    </xf>
    <xf numFmtId="0" fontId="21" fillId="9" borderId="43" xfId="0" applyFont="1" applyFill="1" applyBorder="1" applyAlignment="1">
      <alignment vertical="center" wrapText="1"/>
    </xf>
    <xf numFmtId="0" fontId="21" fillId="9" borderId="20" xfId="0" applyFont="1" applyFill="1" applyBorder="1" applyAlignment="1">
      <alignment vertical="center" wrapText="1"/>
    </xf>
    <xf numFmtId="0" fontId="21" fillId="9" borderId="21" xfId="0" applyFont="1" applyFill="1" applyBorder="1" applyAlignment="1">
      <alignment vertical="center" wrapText="1"/>
    </xf>
    <xf numFmtId="0" fontId="1" fillId="7" borderId="66" xfId="0" applyFont="1" applyFill="1" applyBorder="1" applyAlignment="1">
      <alignment horizontal="center" vertical="center" wrapText="1"/>
    </xf>
    <xf numFmtId="0" fontId="0" fillId="7" borderId="36" xfId="0" applyFill="1" applyBorder="1" applyAlignment="1">
      <alignment horizontal="center" vertical="center" wrapText="1"/>
    </xf>
    <xf numFmtId="0" fontId="0" fillId="7" borderId="35" xfId="0" applyFill="1" applyBorder="1" applyAlignment="1">
      <alignment horizontal="center" vertical="center" wrapText="1"/>
    </xf>
    <xf numFmtId="0" fontId="0" fillId="7" borderId="37" xfId="0" applyFill="1" applyBorder="1" applyAlignment="1">
      <alignment horizontal="center" vertical="center" wrapText="1"/>
    </xf>
    <xf numFmtId="0" fontId="0" fillId="7" borderId="60" xfId="0" applyFill="1" applyBorder="1" applyAlignment="1">
      <alignment horizontal="center" vertical="center" wrapText="1"/>
    </xf>
    <xf numFmtId="0" fontId="5" fillId="7" borderId="36" xfId="0" applyFont="1" applyFill="1" applyBorder="1" applyAlignment="1">
      <alignment horizontal="center" vertical="center" wrapText="1"/>
    </xf>
    <xf numFmtId="0" fontId="5" fillId="7" borderId="37" xfId="0" applyFont="1" applyFill="1" applyBorder="1" applyAlignment="1">
      <alignment horizontal="center" vertical="center" wrapText="1"/>
    </xf>
    <xf numFmtId="0" fontId="0" fillId="7" borderId="63" xfId="0" applyFill="1" applyBorder="1" applyAlignment="1">
      <alignment horizontal="center" vertical="center" wrapText="1"/>
    </xf>
    <xf numFmtId="0" fontId="0" fillId="7" borderId="64" xfId="0" applyFill="1" applyBorder="1" applyAlignment="1">
      <alignment horizontal="center" vertical="center" wrapText="1"/>
    </xf>
    <xf numFmtId="0" fontId="0" fillId="7" borderId="65" xfId="0" applyFill="1" applyBorder="1" applyAlignment="1">
      <alignment horizontal="center" vertical="center" wrapText="1"/>
    </xf>
    <xf numFmtId="0" fontId="5" fillId="7" borderId="43" xfId="0" applyFont="1" applyFill="1" applyBorder="1" applyAlignment="1">
      <alignment horizontal="center" vertical="center" wrapText="1"/>
    </xf>
    <xf numFmtId="0" fontId="5" fillId="7" borderId="20" xfId="0" applyFont="1" applyFill="1" applyBorder="1" applyAlignment="1">
      <alignment horizontal="center" vertical="center" wrapText="1"/>
    </xf>
    <xf numFmtId="0" fontId="5" fillId="7" borderId="21" xfId="0" applyFont="1" applyFill="1" applyBorder="1" applyAlignment="1">
      <alignment horizontal="center" vertical="center" wrapText="1"/>
    </xf>
    <xf numFmtId="0" fontId="21" fillId="9" borderId="36" xfId="0" applyFont="1" applyFill="1" applyBorder="1" applyAlignment="1">
      <alignment horizontal="center" vertical="center" wrapText="1"/>
    </xf>
    <xf numFmtId="0" fontId="0" fillId="7" borderId="36" xfId="0" quotePrefix="1" applyFill="1" applyBorder="1" applyAlignment="1">
      <alignment horizontal="center" vertical="center" wrapText="1"/>
    </xf>
    <xf numFmtId="0" fontId="8" fillId="9" borderId="36" xfId="0" applyFont="1" applyFill="1" applyBorder="1" applyAlignment="1">
      <alignment horizontal="left" vertical="center" wrapText="1" indent="12"/>
    </xf>
    <xf numFmtId="0" fontId="21" fillId="9" borderId="36" xfId="0" quotePrefix="1" applyFont="1" applyFill="1" applyBorder="1" applyAlignment="1">
      <alignment horizontal="center" vertical="center" wrapText="1"/>
    </xf>
    <xf numFmtId="0" fontId="23" fillId="7" borderId="0" xfId="0" applyFont="1" applyFill="1" applyAlignment="1">
      <alignment horizontal="left" vertical="center" wrapText="1"/>
    </xf>
    <xf numFmtId="0" fontId="0" fillId="7" borderId="0" xfId="0" applyFont="1" applyFill="1" applyAlignment="1">
      <alignment horizontal="center" vertical="center" wrapText="1"/>
    </xf>
    <xf numFmtId="10" fontId="13" fillId="7" borderId="0" xfId="0" applyNumberFormat="1" applyFont="1" applyFill="1" applyAlignment="1">
      <alignment horizontal="left" vertical="center" wrapText="1"/>
    </xf>
    <xf numFmtId="0" fontId="21" fillId="9" borderId="20" xfId="0" applyFont="1" applyFill="1" applyBorder="1" applyAlignment="1">
      <alignment horizontal="center" vertical="center" wrapText="1"/>
    </xf>
    <xf numFmtId="0" fontId="21" fillId="9" borderId="21" xfId="0" applyFont="1" applyFill="1" applyBorder="1" applyAlignment="1">
      <alignment horizontal="center" vertical="center" wrapText="1"/>
    </xf>
    <xf numFmtId="0" fontId="10" fillId="7" borderId="0" xfId="0" applyFont="1" applyFill="1" applyAlignment="1">
      <alignment horizontal="left" vertical="center" wrapText="1"/>
    </xf>
    <xf numFmtId="0" fontId="14" fillId="7" borderId="0" xfId="0" applyFont="1" applyFill="1" applyAlignment="1">
      <alignment horizontal="left" vertical="center" wrapText="1"/>
    </xf>
    <xf numFmtId="0" fontId="0" fillId="7" borderId="1" xfId="0" applyFill="1" applyBorder="1" applyAlignment="1">
      <alignment horizontal="center" vertical="center" wrapText="1"/>
    </xf>
    <xf numFmtId="0" fontId="8" fillId="9" borderId="60" xfId="0" applyFont="1" applyFill="1" applyBorder="1" applyAlignment="1">
      <alignment horizontal="left" vertical="center" wrapText="1"/>
    </xf>
    <xf numFmtId="0" fontId="0" fillId="7" borderId="67" xfId="0" applyFill="1" applyBorder="1" applyAlignment="1">
      <alignment horizontal="center" vertical="center" wrapText="1"/>
    </xf>
    <xf numFmtId="0" fontId="1" fillId="7" borderId="68" xfId="0" applyFont="1" applyFill="1" applyBorder="1" applyAlignment="1">
      <alignment horizontal="center" vertical="center" wrapText="1"/>
    </xf>
    <xf numFmtId="0" fontId="21" fillId="9" borderId="14"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1" fillId="7" borderId="24" xfId="0" applyFont="1" applyFill="1" applyBorder="1" applyAlignment="1">
      <alignment horizontal="left" vertical="center" wrapText="1" indent="12"/>
    </xf>
    <xf numFmtId="0" fontId="8" fillId="9" borderId="3" xfId="0" applyFont="1" applyFill="1" applyBorder="1" applyAlignment="1">
      <alignment horizontal="left" vertical="center" wrapText="1"/>
    </xf>
    <xf numFmtId="0" fontId="21" fillId="9" borderId="25" xfId="0" applyFont="1" applyFill="1" applyBorder="1" applyAlignment="1">
      <alignment horizontal="center" vertical="center" wrapText="1"/>
    </xf>
    <xf numFmtId="0" fontId="21" fillId="9" borderId="30" xfId="0" applyFont="1" applyFill="1" applyBorder="1" applyAlignment="1">
      <alignment horizontal="center" vertical="center" wrapText="1"/>
    </xf>
    <xf numFmtId="0" fontId="21" fillId="9" borderId="34" xfId="0" applyFont="1" applyFill="1" applyBorder="1" applyAlignment="1">
      <alignment horizontal="center" vertical="center" wrapText="1"/>
    </xf>
    <xf numFmtId="0" fontId="0" fillId="7" borderId="40" xfId="0" applyFill="1" applyBorder="1" applyAlignment="1">
      <alignment vertical="center" wrapText="1"/>
    </xf>
    <xf numFmtId="0" fontId="8" fillId="9" borderId="25" xfId="0" applyFont="1" applyFill="1" applyBorder="1" applyAlignment="1">
      <alignment horizontal="left" vertical="center" wrapText="1"/>
    </xf>
    <xf numFmtId="0" fontId="21" fillId="9" borderId="43" xfId="0" applyFont="1" applyFill="1" applyBorder="1" applyAlignment="1">
      <alignment horizontal="center" vertical="center" wrapText="1"/>
    </xf>
    <xf numFmtId="0" fontId="8" fillId="9" borderId="24" xfId="0" applyFont="1" applyFill="1" applyBorder="1" applyAlignment="1">
      <alignment horizontal="left" vertical="center" wrapText="1" indent="12"/>
    </xf>
    <xf numFmtId="0" fontId="1" fillId="7" borderId="0" xfId="0" applyFont="1" applyFill="1" applyBorder="1" applyAlignment="1">
      <alignment horizontal="right" vertical="center" wrapText="1"/>
    </xf>
    <xf numFmtId="0" fontId="21" fillId="9" borderId="63" xfId="0" applyFont="1" applyFill="1" applyBorder="1" applyAlignment="1">
      <alignment horizontal="center" vertical="center" wrapText="1"/>
    </xf>
    <xf numFmtId="0" fontId="21" fillId="9" borderId="64" xfId="0" applyFont="1" applyFill="1" applyBorder="1" applyAlignment="1">
      <alignment horizontal="center" vertical="center" wrapText="1"/>
    </xf>
    <xf numFmtId="0" fontId="21" fillId="9" borderId="65" xfId="0" applyFont="1" applyFill="1" applyBorder="1" applyAlignment="1">
      <alignment horizontal="center" vertical="center" wrapText="1"/>
    </xf>
    <xf numFmtId="0" fontId="1" fillId="7" borderId="0" xfId="0" applyFont="1" applyFill="1" applyBorder="1" applyAlignment="1">
      <alignment horizontal="center" vertical="center" wrapText="1"/>
    </xf>
    <xf numFmtId="0" fontId="24" fillId="7" borderId="0" xfId="0" applyFont="1" applyFill="1" applyAlignment="1">
      <alignment horizontal="left" vertical="center"/>
    </xf>
    <xf numFmtId="0" fontId="10" fillId="7" borderId="0" xfId="0" applyFont="1" applyFill="1" applyAlignment="1">
      <alignment horizontal="left" vertical="center" wrapText="1"/>
    </xf>
    <xf numFmtId="0" fontId="14" fillId="7" borderId="0" xfId="0" applyFont="1" applyFill="1" applyAlignment="1">
      <alignment horizontal="left" vertical="center" wrapText="1"/>
    </xf>
    <xf numFmtId="0" fontId="1" fillId="7" borderId="0" xfId="0" applyFont="1" applyFill="1" applyBorder="1" applyAlignment="1">
      <alignment horizontal="center" vertical="center" wrapText="1"/>
    </xf>
    <xf numFmtId="0" fontId="0" fillId="7" borderId="32" xfId="0" applyFill="1" applyBorder="1" applyAlignment="1">
      <alignment horizontal="center" vertical="center" wrapText="1"/>
    </xf>
    <xf numFmtId="0" fontId="0" fillId="7" borderId="33" xfId="0" applyFill="1" applyBorder="1" applyAlignment="1">
      <alignment horizontal="center" vertical="center" wrapText="1"/>
    </xf>
    <xf numFmtId="0" fontId="0" fillId="7" borderId="14" xfId="0" applyFill="1" applyBorder="1" applyAlignment="1">
      <alignment horizontal="center" vertical="center" wrapText="1"/>
    </xf>
    <xf numFmtId="0" fontId="0" fillId="7" borderId="15" xfId="0" applyFill="1" applyBorder="1" applyAlignment="1">
      <alignment horizontal="center" vertical="center" wrapText="1"/>
    </xf>
    <xf numFmtId="0" fontId="0" fillId="7" borderId="16" xfId="0" applyFill="1" applyBorder="1" applyAlignment="1">
      <alignment horizontal="center" vertical="center" wrapText="1"/>
    </xf>
    <xf numFmtId="0" fontId="0" fillId="7" borderId="17" xfId="0" applyFill="1" applyBorder="1" applyAlignment="1">
      <alignment horizontal="center" vertical="center" wrapText="1"/>
    </xf>
    <xf numFmtId="0" fontId="0" fillId="7" borderId="18" xfId="0" applyFill="1" applyBorder="1" applyAlignment="1">
      <alignment horizontal="center" vertical="center" wrapText="1"/>
    </xf>
    <xf numFmtId="0" fontId="0" fillId="7" borderId="19" xfId="0" applyFill="1" applyBorder="1" applyAlignment="1">
      <alignment horizontal="center" vertical="center" wrapText="1"/>
    </xf>
    <xf numFmtId="0" fontId="21" fillId="9" borderId="33" xfId="0" applyFont="1" applyFill="1" applyBorder="1" applyAlignment="1">
      <alignment horizontal="center" vertical="center" wrapText="1"/>
    </xf>
    <xf numFmtId="0" fontId="21" fillId="9" borderId="14"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0" fillId="7" borderId="70" xfId="0" applyFill="1" applyBorder="1" applyAlignment="1">
      <alignment horizontal="center" vertical="center" wrapText="1"/>
    </xf>
    <xf numFmtId="0" fontId="0" fillId="7" borderId="1" xfId="0" applyFill="1" applyBorder="1" applyAlignment="1">
      <alignment horizontal="center" vertical="center" wrapText="1"/>
    </xf>
    <xf numFmtId="0" fontId="14" fillId="7" borderId="0" xfId="0" applyFont="1" applyFill="1" applyAlignment="1">
      <alignment horizontal="left" vertical="center" wrapText="1"/>
    </xf>
    <xf numFmtId="0" fontId="10" fillId="7" borderId="0" xfId="0" applyFont="1" applyFill="1" applyAlignment="1">
      <alignment horizontal="left" vertical="center" wrapText="1"/>
    </xf>
    <xf numFmtId="0" fontId="1" fillId="7" borderId="0" xfId="0" applyFont="1" applyFill="1" applyBorder="1" applyAlignment="1">
      <alignment horizontal="center" vertical="center" wrapText="1"/>
    </xf>
    <xf numFmtId="0" fontId="0" fillId="7" borderId="14" xfId="0" applyFill="1" applyBorder="1" applyAlignment="1">
      <alignment horizontal="center" vertical="center" wrapText="1"/>
    </xf>
    <xf numFmtId="0" fontId="0" fillId="7" borderId="16" xfId="0" applyFill="1" applyBorder="1" applyAlignment="1">
      <alignment horizontal="center" vertical="center" wrapText="1"/>
    </xf>
    <xf numFmtId="0" fontId="0" fillId="7" borderId="18" xfId="0" applyFill="1" applyBorder="1" applyAlignment="1">
      <alignment horizontal="center" vertical="center" wrapText="1"/>
    </xf>
    <xf numFmtId="0" fontId="0" fillId="7" borderId="19" xfId="0" applyFill="1" applyBorder="1" applyAlignment="1">
      <alignment horizontal="center" vertical="center" wrapText="1"/>
    </xf>
    <xf numFmtId="0" fontId="21" fillId="9" borderId="14"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0" fillId="7" borderId="1" xfId="0" applyFill="1" applyBorder="1" applyAlignment="1">
      <alignment horizontal="center" vertical="center" wrapText="1"/>
    </xf>
    <xf numFmtId="0" fontId="0" fillId="7" borderId="42" xfId="0" applyFont="1" applyFill="1" applyBorder="1" applyAlignment="1">
      <alignment horizontal="center" vertical="center" wrapText="1"/>
    </xf>
    <xf numFmtId="0" fontId="0" fillId="7" borderId="72" xfId="0" applyFill="1" applyBorder="1" applyAlignment="1">
      <alignment horizontal="center" vertical="center" wrapText="1"/>
    </xf>
    <xf numFmtId="0" fontId="1" fillId="0" borderId="24" xfId="0" applyFont="1" applyFill="1" applyBorder="1" applyAlignment="1">
      <alignment horizontal="left" vertical="center" wrapText="1"/>
    </xf>
    <xf numFmtId="0" fontId="0" fillId="0" borderId="18" xfId="0" applyFill="1" applyBorder="1" applyAlignment="1">
      <alignment horizontal="center" vertical="center" wrapText="1"/>
    </xf>
    <xf numFmtId="0" fontId="0" fillId="0" borderId="33" xfId="0" applyFill="1" applyBorder="1" applyAlignment="1">
      <alignment horizontal="center" vertical="center" wrapText="1"/>
    </xf>
    <xf numFmtId="0" fontId="0" fillId="0" borderId="14" xfId="0" quotePrefix="1" applyFill="1" applyBorder="1" applyAlignment="1">
      <alignment horizontal="center" vertical="center" wrapText="1"/>
    </xf>
    <xf numFmtId="0" fontId="0" fillId="7" borderId="18" xfId="0" quotePrefix="1" applyFill="1" applyBorder="1" applyAlignment="1">
      <alignment horizontal="center" vertical="center" wrapText="1"/>
    </xf>
    <xf numFmtId="0" fontId="0" fillId="7" borderId="33" xfId="0" quotePrefix="1" applyFill="1" applyBorder="1" applyAlignment="1">
      <alignment horizontal="center" vertical="center" wrapText="1"/>
    </xf>
    <xf numFmtId="0" fontId="0" fillId="7" borderId="0" xfId="0" quotePrefix="1" applyFill="1" applyBorder="1" applyAlignment="1">
      <alignment horizontal="center" vertical="center" wrapText="1"/>
    </xf>
    <xf numFmtId="0" fontId="0" fillId="7" borderId="0" xfId="0" applyFill="1" applyBorder="1" applyAlignment="1">
      <alignment horizontal="left" vertical="center" wrapText="1"/>
    </xf>
    <xf numFmtId="0" fontId="0" fillId="7" borderId="19" xfId="0" quotePrefix="1" applyFill="1" applyBorder="1" applyAlignment="1">
      <alignment horizontal="center" vertical="center" wrapText="1"/>
    </xf>
    <xf numFmtId="0" fontId="21" fillId="9" borderId="72" xfId="0" applyFont="1" applyFill="1" applyBorder="1" applyAlignment="1">
      <alignment horizontal="center" vertical="center" wrapText="1"/>
    </xf>
    <xf numFmtId="0" fontId="0" fillId="7" borderId="18" xfId="0" applyFont="1" applyFill="1" applyBorder="1" applyAlignment="1">
      <alignment horizontal="center" vertical="center" wrapText="1"/>
    </xf>
    <xf numFmtId="0" fontId="0" fillId="7" borderId="33" xfId="0" applyFont="1" applyFill="1" applyBorder="1" applyAlignment="1">
      <alignment horizontal="center" vertical="center" wrapText="1"/>
    </xf>
    <xf numFmtId="0" fontId="0" fillId="7" borderId="14" xfId="0" quotePrefix="1" applyFont="1" applyFill="1" applyBorder="1" applyAlignment="1">
      <alignment horizontal="center" vertical="center" wrapText="1"/>
    </xf>
    <xf numFmtId="0" fontId="0" fillId="7" borderId="14" xfId="0" applyFont="1" applyFill="1" applyBorder="1" applyAlignment="1">
      <alignment horizontal="center" vertical="center" wrapText="1"/>
    </xf>
    <xf numFmtId="0" fontId="0" fillId="7" borderId="19" xfId="0" applyFont="1" applyFill="1" applyBorder="1" applyAlignment="1">
      <alignment horizontal="center" vertical="center" wrapText="1"/>
    </xf>
    <xf numFmtId="0" fontId="1" fillId="7" borderId="0" xfId="0" applyFont="1" applyFill="1" applyAlignment="1">
      <alignment horizontal="center" vertical="center" wrapText="1"/>
    </xf>
    <xf numFmtId="0" fontId="0" fillId="7" borderId="38" xfId="0" applyFont="1" applyFill="1" applyBorder="1" applyAlignment="1">
      <alignment horizontal="center" vertical="center" wrapText="1"/>
    </xf>
    <xf numFmtId="0" fontId="0" fillId="7" borderId="0" xfId="0" applyFill="1" applyBorder="1"/>
    <xf numFmtId="0" fontId="0" fillId="7" borderId="26" xfId="0" applyFill="1" applyBorder="1" applyAlignment="1">
      <alignment horizontal="center" vertical="center" wrapText="1"/>
    </xf>
    <xf numFmtId="0" fontId="0" fillId="7" borderId="73" xfId="0" applyFill="1" applyBorder="1" applyAlignment="1">
      <alignment horizontal="center" vertical="center" wrapText="1"/>
    </xf>
    <xf numFmtId="0" fontId="0" fillId="7" borderId="73"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7" borderId="72" xfId="0" applyFont="1" applyFill="1" applyBorder="1" applyAlignment="1">
      <alignment horizontal="center" vertical="center" wrapText="1"/>
    </xf>
    <xf numFmtId="0" fontId="0" fillId="7" borderId="74" xfId="0" applyFill="1" applyBorder="1" applyAlignment="1">
      <alignment horizontal="center" vertical="center" wrapText="1"/>
    </xf>
    <xf numFmtId="0" fontId="0" fillId="7" borderId="75" xfId="0" applyFill="1" applyBorder="1" applyAlignment="1">
      <alignment horizontal="center" vertical="center" wrapText="1"/>
    </xf>
    <xf numFmtId="0" fontId="0" fillId="7" borderId="76" xfId="0" applyFill="1" applyBorder="1" applyAlignment="1">
      <alignment horizontal="center" vertical="center" wrapText="1"/>
    </xf>
    <xf numFmtId="0" fontId="0" fillId="7" borderId="77" xfId="0" applyFill="1" applyBorder="1" applyAlignment="1">
      <alignment horizontal="center" vertical="center" wrapText="1"/>
    </xf>
    <xf numFmtId="0" fontId="0" fillId="7" borderId="78" xfId="0" applyFill="1" applyBorder="1" applyAlignment="1">
      <alignment horizontal="center" vertical="center" wrapText="1"/>
    </xf>
    <xf numFmtId="0" fontId="0" fillId="7" borderId="27" xfId="0" applyFill="1" applyBorder="1"/>
    <xf numFmtId="0" fontId="0" fillId="7" borderId="70" xfId="0" applyFill="1" applyBorder="1"/>
    <xf numFmtId="0" fontId="0" fillId="7" borderId="74" xfId="0" applyFill="1" applyBorder="1"/>
    <xf numFmtId="0" fontId="0" fillId="7" borderId="71" xfId="0" applyFill="1" applyBorder="1"/>
    <xf numFmtId="0" fontId="19" fillId="7" borderId="0" xfId="0" applyFont="1" applyFill="1" applyBorder="1" applyAlignment="1">
      <alignment horizontal="center" vertical="center" wrapText="1"/>
    </xf>
    <xf numFmtId="0" fontId="1" fillId="7" borderId="0" xfId="0" applyFont="1" applyFill="1" applyBorder="1" applyAlignment="1">
      <alignment horizontal="center" vertical="center" wrapText="1"/>
    </xf>
    <xf numFmtId="0" fontId="14" fillId="7" borderId="0" xfId="0" applyFont="1" applyFill="1" applyAlignment="1">
      <alignment horizontal="left" vertical="center" wrapText="1"/>
    </xf>
    <xf numFmtId="0" fontId="10" fillId="7" borderId="0" xfId="0" applyFont="1" applyFill="1" applyAlignment="1">
      <alignment horizontal="left" vertical="center" wrapText="1"/>
    </xf>
    <xf numFmtId="0" fontId="0" fillId="7" borderId="0" xfId="0" applyFill="1" applyBorder="1" applyAlignment="1">
      <alignment horizontal="left" vertical="center" wrapText="1"/>
    </xf>
    <xf numFmtId="0" fontId="0" fillId="7" borderId="14" xfId="0" applyFill="1" applyBorder="1" applyAlignment="1">
      <alignment horizontal="center" vertical="center" wrapText="1"/>
    </xf>
    <xf numFmtId="0" fontId="0" fillId="7" borderId="18" xfId="0" applyFill="1" applyBorder="1" applyAlignment="1">
      <alignment horizontal="center" vertical="center" wrapText="1"/>
    </xf>
    <xf numFmtId="0" fontId="0" fillId="7" borderId="21" xfId="0" applyFill="1" applyBorder="1" applyAlignment="1">
      <alignment horizontal="center" vertical="center" wrapText="1"/>
    </xf>
    <xf numFmtId="0" fontId="21" fillId="9" borderId="14"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0" fillId="7" borderId="1" xfId="0" applyFill="1" applyBorder="1" applyAlignment="1">
      <alignment horizontal="center" vertical="center" wrapText="1"/>
    </xf>
    <xf numFmtId="0" fontId="0" fillId="9" borderId="18" xfId="0" applyFill="1" applyBorder="1" applyAlignment="1">
      <alignment vertical="center" wrapText="1"/>
    </xf>
    <xf numFmtId="0" fontId="0" fillId="9" borderId="14" xfId="0" applyFill="1" applyBorder="1" applyAlignment="1">
      <alignment vertical="center" wrapText="1"/>
    </xf>
    <xf numFmtId="0" fontId="0" fillId="9" borderId="19" xfId="0" applyFill="1" applyBorder="1" applyAlignment="1">
      <alignment vertical="center" wrapText="1"/>
    </xf>
    <xf numFmtId="0" fontId="4" fillId="7" borderId="3" xfId="0" applyFont="1" applyFill="1" applyBorder="1" applyAlignment="1">
      <alignment horizontal="left" vertical="center" wrapText="1"/>
    </xf>
    <xf numFmtId="0" fontId="5" fillId="7" borderId="63" xfId="0" applyFont="1" applyFill="1" applyBorder="1" applyAlignment="1">
      <alignment horizontal="center" vertical="center" wrapText="1"/>
    </xf>
    <xf numFmtId="0" fontId="5" fillId="7" borderId="64" xfId="0" applyFont="1" applyFill="1" applyBorder="1" applyAlignment="1">
      <alignment horizontal="center" vertical="center" wrapText="1"/>
    </xf>
    <xf numFmtId="0" fontId="5" fillId="7" borderId="65" xfId="0" applyFont="1" applyFill="1" applyBorder="1" applyAlignment="1">
      <alignment horizontal="center" vertical="center" wrapText="1"/>
    </xf>
    <xf numFmtId="11" fontId="0" fillId="7" borderId="0" xfId="0" applyNumberFormat="1" applyFill="1" applyAlignment="1">
      <alignment horizontal="center" vertical="center" wrapText="1"/>
    </xf>
    <xf numFmtId="0" fontId="4" fillId="7" borderId="35" xfId="0" applyFont="1" applyFill="1" applyBorder="1" applyAlignment="1">
      <alignment horizontal="left" vertical="center" wrapText="1"/>
    </xf>
    <xf numFmtId="0" fontId="0" fillId="7" borderId="24" xfId="0" applyFill="1" applyBorder="1" applyAlignment="1">
      <alignment vertical="center" wrapText="1"/>
    </xf>
    <xf numFmtId="0" fontId="0" fillId="7" borderId="28" xfId="0" applyFill="1" applyBorder="1" applyAlignment="1">
      <alignment vertical="center" wrapText="1"/>
    </xf>
    <xf numFmtId="0" fontId="0" fillId="7" borderId="29" xfId="0" applyFill="1" applyBorder="1" applyAlignment="1">
      <alignment vertical="center" wrapText="1"/>
    </xf>
    <xf numFmtId="0" fontId="8" fillId="9" borderId="50" xfId="0" applyFont="1" applyFill="1" applyBorder="1" applyAlignment="1">
      <alignment horizontal="left" vertical="center" wrapText="1"/>
    </xf>
    <xf numFmtId="0" fontId="0" fillId="7" borderId="0" xfId="0" applyFont="1" applyFill="1" applyAlignment="1">
      <alignment horizontal="left" vertical="center" wrapText="1"/>
    </xf>
    <xf numFmtId="0" fontId="23" fillId="7" borderId="0" xfId="0" applyFont="1" applyFill="1" applyAlignment="1">
      <alignment horizontal="center" vertical="center" wrapText="1"/>
    </xf>
    <xf numFmtId="0" fontId="1" fillId="7" borderId="0" xfId="0" applyFont="1" applyFill="1" applyBorder="1" applyAlignment="1">
      <alignment horizontal="center" vertical="center" wrapText="1"/>
    </xf>
    <xf numFmtId="0" fontId="0" fillId="7" borderId="39" xfId="0" applyFill="1" applyBorder="1" applyAlignment="1">
      <alignment horizontal="center" vertical="center" wrapText="1"/>
    </xf>
    <xf numFmtId="0" fontId="0" fillId="7" borderId="41" xfId="0" applyFill="1" applyBorder="1" applyAlignment="1">
      <alignment horizontal="center" vertical="center" wrapText="1"/>
    </xf>
    <xf numFmtId="0" fontId="14" fillId="7" borderId="0" xfId="0" applyFont="1" applyFill="1" applyAlignment="1">
      <alignment horizontal="left" vertical="center" wrapText="1"/>
    </xf>
    <xf numFmtId="0" fontId="10" fillId="7" borderId="0" xfId="0" applyFont="1" applyFill="1" applyAlignment="1">
      <alignment horizontal="left" vertical="center" wrapText="1"/>
    </xf>
    <xf numFmtId="0" fontId="1" fillId="7" borderId="0" xfId="0" applyFont="1" applyFill="1" applyAlignment="1">
      <alignment horizontal="center" vertical="center" wrapText="1"/>
    </xf>
    <xf numFmtId="0" fontId="0" fillId="7" borderId="0" xfId="0" applyFill="1" applyBorder="1" applyAlignment="1">
      <alignment horizontal="left" vertical="center" wrapText="1"/>
    </xf>
    <xf numFmtId="0" fontId="0" fillId="7" borderId="33" xfId="0" applyFill="1" applyBorder="1" applyAlignment="1">
      <alignment horizontal="center" vertical="center" wrapText="1"/>
    </xf>
    <xf numFmtId="0" fontId="0" fillId="7" borderId="14" xfId="0" applyFill="1" applyBorder="1" applyAlignment="1">
      <alignment horizontal="center" vertical="center" wrapText="1"/>
    </xf>
    <xf numFmtId="0" fontId="0" fillId="7" borderId="15" xfId="0" applyFill="1" applyBorder="1" applyAlignment="1">
      <alignment horizontal="center" vertical="center" wrapText="1"/>
    </xf>
    <xf numFmtId="0" fontId="0" fillId="7" borderId="16" xfId="0" applyFill="1" applyBorder="1" applyAlignment="1">
      <alignment horizontal="center" vertical="center" wrapText="1"/>
    </xf>
    <xf numFmtId="0" fontId="0" fillId="7" borderId="17" xfId="0" applyFill="1" applyBorder="1" applyAlignment="1">
      <alignment horizontal="center" vertical="center" wrapText="1"/>
    </xf>
    <xf numFmtId="0" fontId="0" fillId="7" borderId="18" xfId="0" applyFill="1" applyBorder="1" applyAlignment="1">
      <alignment horizontal="center" vertical="center" wrapText="1"/>
    </xf>
    <xf numFmtId="0" fontId="0" fillId="7" borderId="19" xfId="0" applyFill="1" applyBorder="1" applyAlignment="1">
      <alignment horizontal="center" vertical="center" wrapText="1"/>
    </xf>
    <xf numFmtId="0" fontId="21" fillId="9" borderId="33" xfId="0" applyFont="1" applyFill="1" applyBorder="1" applyAlignment="1">
      <alignment horizontal="center" vertical="center" wrapText="1"/>
    </xf>
    <xf numFmtId="0" fontId="21" fillId="9" borderId="14"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0" fillId="7" borderId="1" xfId="0" applyFill="1" applyBorder="1" applyAlignment="1">
      <alignment horizontal="center" vertical="center" wrapText="1"/>
    </xf>
    <xf numFmtId="0" fontId="0" fillId="6" borderId="7" xfId="0" applyFill="1" applyBorder="1" applyAlignment="1">
      <alignment horizontal="center" vertical="top" wrapText="1"/>
    </xf>
    <xf numFmtId="0" fontId="0" fillId="7" borderId="0" xfId="0" applyFill="1" applyBorder="1" applyAlignment="1">
      <alignment horizontal="center" vertical="top" wrapText="1"/>
    </xf>
    <xf numFmtId="0" fontId="8" fillId="7" borderId="0" xfId="0" applyFont="1" applyFill="1" applyBorder="1" applyAlignment="1">
      <alignment horizontal="center" vertical="top" wrapText="1"/>
    </xf>
    <xf numFmtId="0" fontId="1" fillId="4" borderId="10" xfId="0" applyFont="1" applyFill="1" applyBorder="1" applyAlignment="1">
      <alignment horizontal="center" vertical="center" wrapText="1"/>
    </xf>
    <xf numFmtId="0" fontId="0" fillId="7" borderId="13" xfId="0" applyFill="1" applyBorder="1" applyAlignment="1">
      <alignment vertical="top" wrapText="1"/>
    </xf>
    <xf numFmtId="0" fontId="0" fillId="7" borderId="7" xfId="0" applyFill="1" applyBorder="1" applyAlignment="1">
      <alignment horizontal="center" vertical="top" wrapText="1"/>
    </xf>
    <xf numFmtId="0" fontId="0" fillId="2" borderId="7" xfId="0" applyFill="1" applyBorder="1" applyAlignment="1">
      <alignment horizontal="center" vertical="top" wrapText="1"/>
    </xf>
    <xf numFmtId="0" fontId="0" fillId="2" borderId="6" xfId="0" applyFill="1" applyBorder="1" applyAlignment="1">
      <alignment horizontal="center" vertical="top" wrapText="1"/>
    </xf>
    <xf numFmtId="0" fontId="0" fillId="10" borderId="8" xfId="0" applyFill="1" applyBorder="1" applyAlignment="1">
      <alignment horizontal="center" vertical="top" wrapText="1"/>
    </xf>
    <xf numFmtId="0" fontId="0" fillId="10" borderId="7" xfId="0" applyFill="1" applyBorder="1" applyAlignment="1">
      <alignment horizontal="center" vertical="top" wrapText="1"/>
    </xf>
    <xf numFmtId="0" fontId="0" fillId="10" borderId="6" xfId="0" applyFill="1" applyBorder="1" applyAlignment="1">
      <alignment horizontal="center" vertical="top" wrapText="1"/>
    </xf>
    <xf numFmtId="0" fontId="0" fillId="4" borderId="7" xfId="0" applyFill="1" applyBorder="1" applyAlignment="1">
      <alignment horizontal="center" vertical="top" wrapText="1"/>
    </xf>
    <xf numFmtId="0" fontId="0" fillId="4" borderId="7" xfId="0" quotePrefix="1" applyFill="1" applyBorder="1" applyAlignment="1">
      <alignment horizontal="center" vertical="top" wrapText="1"/>
    </xf>
    <xf numFmtId="0" fontId="5" fillId="5" borderId="8" xfId="0" applyFont="1" applyFill="1" applyBorder="1" applyAlignment="1">
      <alignment horizontal="left" vertical="top" wrapText="1" indent="1"/>
    </xf>
    <xf numFmtId="0" fontId="5" fillId="5" borderId="79" xfId="0" applyFont="1" applyFill="1" applyBorder="1" applyAlignment="1">
      <alignment horizontal="left" vertical="top" wrapText="1" indent="1"/>
    </xf>
    <xf numFmtId="0" fontId="0" fillId="3" borderId="8" xfId="0" applyFill="1" applyBorder="1" applyAlignment="1">
      <alignment horizontal="center" vertical="top" wrapText="1"/>
    </xf>
    <xf numFmtId="0" fontId="5" fillId="3" borderId="7" xfId="0" applyFont="1" applyFill="1" applyBorder="1" applyAlignment="1">
      <alignment horizontal="center" vertical="top" wrapText="1"/>
    </xf>
    <xf numFmtId="0" fontId="0" fillId="3" borderId="7" xfId="0" applyFill="1" applyBorder="1" applyAlignment="1">
      <alignment horizontal="center" vertical="top" wrapText="1"/>
    </xf>
    <xf numFmtId="0" fontId="0" fillId="7" borderId="13" xfId="0" applyFill="1" applyBorder="1" applyAlignment="1">
      <alignment vertical="top" wrapText="1"/>
    </xf>
    <xf numFmtId="0" fontId="0" fillId="3" borderId="6" xfId="0" applyFill="1" applyBorder="1" applyAlignment="1">
      <alignment horizontal="center" vertical="top" wrapText="1"/>
    </xf>
    <xf numFmtId="0" fontId="0" fillId="7" borderId="0" xfId="0" applyFill="1" applyAlignment="1">
      <alignment horizontal="center" vertical="center" wrapText="1"/>
    </xf>
    <xf numFmtId="0" fontId="0" fillId="6" borderId="7" xfId="0" applyFill="1" applyBorder="1" applyAlignment="1">
      <alignment horizontal="left" vertical="top" wrapText="1" indent="1"/>
    </xf>
    <xf numFmtId="0" fontId="0" fillId="6" borderId="7" xfId="0" applyFill="1" applyBorder="1" applyAlignment="1">
      <alignment horizontal="center" vertical="top" wrapText="1"/>
    </xf>
    <xf numFmtId="0" fontId="5" fillId="7" borderId="0" xfId="0" applyFont="1" applyFill="1" applyAlignment="1">
      <alignment horizontal="center" vertical="center" wrapText="1"/>
    </xf>
    <xf numFmtId="49" fontId="0" fillId="7" borderId="18" xfId="0" applyNumberFormat="1" applyFill="1" applyBorder="1" applyAlignment="1">
      <alignment horizontal="center" vertical="center" wrapText="1"/>
    </xf>
    <xf numFmtId="49" fontId="0" fillId="7" borderId="19" xfId="0" applyNumberFormat="1" applyFill="1" applyBorder="1" applyAlignment="1">
      <alignment horizontal="center" vertical="center" wrapText="1"/>
    </xf>
    <xf numFmtId="0" fontId="16" fillId="7" borderId="0" xfId="0" applyFont="1" applyFill="1" applyBorder="1" applyAlignment="1">
      <alignment horizontal="center" vertical="center" wrapText="1"/>
    </xf>
    <xf numFmtId="0" fontId="0" fillId="7" borderId="0" xfId="0" applyFill="1" applyAlignment="1">
      <alignment horizontal="left" vertical="center"/>
    </xf>
    <xf numFmtId="0" fontId="13" fillId="0" borderId="0" xfId="0" applyFont="1" applyBorder="1"/>
    <xf numFmtId="0" fontId="13" fillId="0" borderId="0" xfId="0" applyFont="1"/>
    <xf numFmtId="0" fontId="0" fillId="7" borderId="33" xfId="0" applyFill="1" applyBorder="1" applyAlignment="1">
      <alignment vertical="center" wrapText="1"/>
    </xf>
    <xf numFmtId="0" fontId="24" fillId="7" borderId="0" xfId="0" applyFont="1" applyFill="1" applyAlignment="1">
      <alignment horizontal="left" vertical="center" wrapText="1"/>
    </xf>
    <xf numFmtId="2" fontId="0" fillId="7" borderId="0" xfId="0" applyNumberFormat="1" applyFill="1" applyBorder="1"/>
    <xf numFmtId="0" fontId="0" fillId="7" borderId="82" xfId="0" applyFill="1" applyBorder="1" applyAlignment="1">
      <alignment horizontal="center" vertical="center" wrapText="1"/>
    </xf>
    <xf numFmtId="2" fontId="19" fillId="7" borderId="0" xfId="0" applyNumberFormat="1" applyFont="1" applyFill="1" applyBorder="1"/>
    <xf numFmtId="0" fontId="1" fillId="7" borderId="85" xfId="0" applyFont="1" applyFill="1" applyBorder="1" applyAlignment="1">
      <alignment horizontal="center" vertical="center" wrapText="1"/>
    </xf>
    <xf numFmtId="0" fontId="1" fillId="7" borderId="41" xfId="0" applyFont="1" applyFill="1" applyBorder="1" applyAlignment="1">
      <alignment horizontal="center" vertical="center" wrapText="1"/>
    </xf>
    <xf numFmtId="0" fontId="0" fillId="7" borderId="46" xfId="0" applyFill="1" applyBorder="1" applyAlignment="1">
      <alignment horizontal="center" wrapText="1"/>
    </xf>
    <xf numFmtId="0" fontId="4" fillId="0" borderId="37"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4" fillId="0" borderId="25" xfId="0" applyFont="1" applyFill="1" applyBorder="1" applyAlignment="1">
      <alignment horizontal="left" vertical="center" wrapText="1"/>
    </xf>
    <xf numFmtId="0" fontId="13" fillId="7" borderId="1" xfId="0" applyFont="1" applyFill="1" applyBorder="1" applyAlignment="1">
      <alignment horizontal="left" vertical="center" wrapText="1"/>
    </xf>
    <xf numFmtId="0" fontId="4" fillId="0" borderId="35" xfId="0" applyFont="1" applyFill="1" applyBorder="1" applyAlignment="1">
      <alignment horizontal="left" vertical="center" wrapText="1"/>
    </xf>
    <xf numFmtId="0" fontId="4" fillId="0" borderId="50" xfId="0" applyFont="1" applyFill="1" applyBorder="1" applyAlignment="1">
      <alignment horizontal="left" vertical="center" wrapText="1"/>
    </xf>
    <xf numFmtId="0" fontId="4" fillId="0" borderId="36" xfId="0" applyFont="1" applyFill="1" applyBorder="1" applyAlignment="1">
      <alignment horizontal="left" vertical="center" wrapText="1"/>
    </xf>
    <xf numFmtId="0" fontId="4" fillId="0" borderId="3" xfId="0" applyFont="1" applyFill="1" applyBorder="1" applyAlignment="1">
      <alignment horizontal="left" vertical="center" wrapText="1"/>
    </xf>
    <xf numFmtId="0" fontId="13" fillId="7" borderId="0" xfId="0" applyFont="1" applyFill="1" applyBorder="1" applyAlignment="1">
      <alignment horizontal="left" vertical="center" wrapText="1"/>
    </xf>
    <xf numFmtId="0" fontId="0" fillId="7" borderId="36" xfId="0" applyFill="1" applyBorder="1" applyAlignment="1">
      <alignment vertical="center" wrapText="1"/>
    </xf>
    <xf numFmtId="0" fontId="21" fillId="9" borderId="36" xfId="0" applyFont="1" applyFill="1" applyBorder="1" applyAlignment="1">
      <alignment vertical="center" wrapText="1"/>
    </xf>
    <xf numFmtId="0" fontId="21" fillId="9" borderId="37" xfId="0" applyFont="1" applyFill="1" applyBorder="1" applyAlignment="1">
      <alignment horizontal="center" vertical="center" wrapText="1"/>
    </xf>
    <xf numFmtId="0" fontId="8" fillId="9" borderId="24" xfId="0" applyFont="1" applyFill="1" applyBorder="1" applyAlignment="1">
      <alignment horizontal="right" vertical="center" wrapText="1" indent="12"/>
    </xf>
    <xf numFmtId="0" fontId="13" fillId="7" borderId="0" xfId="0" applyFont="1" applyFill="1" applyBorder="1"/>
    <xf numFmtId="0" fontId="0" fillId="0" borderId="35" xfId="0" applyFill="1" applyBorder="1" applyAlignment="1">
      <alignment vertical="center" wrapText="1"/>
    </xf>
    <xf numFmtId="0" fontId="0" fillId="0" borderId="50" xfId="0" applyFill="1" applyBorder="1" applyAlignment="1">
      <alignment horizontal="center" vertical="center" wrapText="1"/>
    </xf>
    <xf numFmtId="0" fontId="0" fillId="0" borderId="36" xfId="0" applyFill="1" applyBorder="1" applyAlignment="1">
      <alignment horizontal="center" vertical="center" wrapText="1"/>
    </xf>
    <xf numFmtId="0" fontId="0" fillId="0" borderId="36" xfId="0" applyFill="1" applyBorder="1" applyAlignment="1">
      <alignment vertical="center" wrapText="1"/>
    </xf>
    <xf numFmtId="0" fontId="0" fillId="0" borderId="35" xfId="0" applyFill="1" applyBorder="1" applyAlignment="1">
      <alignment horizontal="center" vertical="center" wrapText="1"/>
    </xf>
    <xf numFmtId="0" fontId="1" fillId="0" borderId="85" xfId="0" applyFont="1" applyFill="1" applyBorder="1" applyAlignment="1">
      <alignment horizontal="center" vertical="center" wrapText="1"/>
    </xf>
    <xf numFmtId="0" fontId="0" fillId="0" borderId="37" xfId="0" applyFill="1" applyBorder="1" applyAlignment="1">
      <alignment horizontal="center" vertical="center" wrapText="1"/>
    </xf>
    <xf numFmtId="0" fontId="0" fillId="0" borderId="17" xfId="0" applyFill="1" applyBorder="1" applyAlignment="1">
      <alignment horizontal="center" vertical="center" wrapText="1"/>
    </xf>
    <xf numFmtId="0" fontId="0" fillId="0" borderId="19" xfId="0" applyFill="1" applyBorder="1" applyAlignment="1">
      <alignment horizontal="center" vertical="center" wrapText="1"/>
    </xf>
    <xf numFmtId="0" fontId="1" fillId="0" borderId="24" xfId="0" applyFont="1" applyFill="1" applyBorder="1" applyAlignment="1">
      <alignment horizontal="left" vertical="center" wrapText="1" indent="12"/>
    </xf>
    <xf numFmtId="0" fontId="0" fillId="0" borderId="36" xfId="0" applyFill="1" applyBorder="1" applyAlignment="1">
      <alignment horizontal="right" vertical="center" wrapText="1"/>
    </xf>
    <xf numFmtId="0" fontId="1" fillId="0" borderId="36" xfId="0" applyFont="1" applyFill="1" applyBorder="1" applyAlignment="1">
      <alignment horizontal="left" vertical="center" wrapText="1" indent="12"/>
    </xf>
    <xf numFmtId="0" fontId="1" fillId="0" borderId="22" xfId="0" applyFont="1" applyFill="1" applyBorder="1" applyAlignment="1">
      <alignment horizontal="center" vertical="center" wrapText="1"/>
    </xf>
    <xf numFmtId="0" fontId="1" fillId="0" borderId="47" xfId="0" applyFont="1" applyFill="1" applyBorder="1" applyAlignment="1">
      <alignment horizontal="center" vertical="center" wrapText="1"/>
    </xf>
    <xf numFmtId="0" fontId="1" fillId="0" borderId="23" xfId="0" applyFont="1" applyFill="1" applyBorder="1" applyAlignment="1">
      <alignment horizontal="center" vertical="center" wrapText="1"/>
    </xf>
    <xf numFmtId="0" fontId="0" fillId="0" borderId="14" xfId="0" applyFill="1" applyBorder="1" applyAlignment="1">
      <alignment horizontal="center" vertical="center" wrapText="1"/>
    </xf>
    <xf numFmtId="0" fontId="0" fillId="0" borderId="16" xfId="0" applyFill="1" applyBorder="1" applyAlignment="1">
      <alignment horizontal="center" vertical="center" wrapText="1"/>
    </xf>
    <xf numFmtId="0" fontId="1" fillId="7" borderId="66" xfId="0" applyFont="1" applyFill="1" applyBorder="1" applyAlignment="1">
      <alignment horizontal="left" vertical="center" wrapText="1"/>
    </xf>
    <xf numFmtId="0" fontId="0" fillId="0" borderId="66" xfId="0" applyFill="1" applyBorder="1" applyAlignment="1">
      <alignment horizontal="center" vertical="center" wrapText="1"/>
    </xf>
    <xf numFmtId="0" fontId="3" fillId="6" borderId="6" xfId="1" applyFill="1" applyBorder="1" applyAlignment="1">
      <alignment horizontal="center" vertical="top" wrapText="1"/>
    </xf>
    <xf numFmtId="0" fontId="33" fillId="7" borderId="0" xfId="0" applyFont="1" applyFill="1" applyBorder="1" applyAlignment="1">
      <alignment horizontal="center" vertical="top" wrapText="1"/>
    </xf>
    <xf numFmtId="0" fontId="33" fillId="7" borderId="0" xfId="0" applyFont="1" applyFill="1" applyBorder="1" applyAlignment="1">
      <alignment horizontal="center" vertical="center" wrapText="1"/>
    </xf>
    <xf numFmtId="0" fontId="34" fillId="7" borderId="0" xfId="0" applyFont="1" applyFill="1" applyBorder="1" applyAlignment="1">
      <alignment horizontal="center" vertical="top" wrapText="1"/>
    </xf>
    <xf numFmtId="0" fontId="1" fillId="7" borderId="26" xfId="0" applyFont="1" applyFill="1" applyBorder="1" applyAlignment="1">
      <alignment horizontal="center" vertical="center" wrapText="1"/>
    </xf>
    <xf numFmtId="0" fontId="0" fillId="7" borderId="16" xfId="0" applyFill="1" applyBorder="1" applyAlignment="1">
      <alignment horizontal="center" vertical="center" wrapText="1"/>
    </xf>
    <xf numFmtId="0" fontId="21" fillId="9" borderId="14"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1" fillId="7" borderId="76" xfId="0" applyFont="1" applyFill="1" applyBorder="1" applyAlignment="1">
      <alignment horizontal="left" vertical="center" wrapText="1"/>
    </xf>
    <xf numFmtId="0" fontId="8" fillId="9" borderId="76" xfId="0" applyFont="1" applyFill="1" applyBorder="1" applyAlignment="1">
      <alignment horizontal="left" vertical="center" wrapText="1"/>
    </xf>
    <xf numFmtId="0" fontId="8" fillId="7" borderId="0" xfId="0" applyFont="1" applyFill="1" applyBorder="1" applyAlignment="1">
      <alignment horizontal="right" vertical="top" wrapText="1"/>
    </xf>
    <xf numFmtId="0" fontId="0" fillId="7" borderId="0" xfId="0" quotePrefix="1" applyFill="1" applyBorder="1" applyAlignment="1">
      <alignment horizontal="right" vertical="center" wrapText="1" indent="1"/>
    </xf>
    <xf numFmtId="0" fontId="0" fillId="7" borderId="40" xfId="0" applyFill="1" applyBorder="1" applyAlignment="1">
      <alignment horizontal="right" vertical="center" wrapText="1" indent="1"/>
    </xf>
    <xf numFmtId="0" fontId="1" fillId="7" borderId="86" xfId="0" applyFont="1" applyFill="1" applyBorder="1" applyAlignment="1">
      <alignment horizontal="center" vertical="center" wrapText="1"/>
    </xf>
    <xf numFmtId="0" fontId="0" fillId="7" borderId="14" xfId="0" applyFill="1" applyBorder="1" applyAlignment="1">
      <alignment horizontal="center" vertical="center" wrapText="1"/>
    </xf>
    <xf numFmtId="0" fontId="1" fillId="7" borderId="47" xfId="0" applyFont="1" applyFill="1" applyBorder="1" applyAlignment="1">
      <alignment horizontal="center" vertical="center" wrapText="1"/>
    </xf>
    <xf numFmtId="0" fontId="0" fillId="7" borderId="18" xfId="0" applyFill="1" applyBorder="1" applyAlignment="1">
      <alignment horizontal="center" vertical="center" wrapText="1"/>
    </xf>
    <xf numFmtId="0" fontId="0" fillId="7" borderId="19" xfId="0" applyFill="1" applyBorder="1" applyAlignment="1">
      <alignment horizontal="center" vertical="center" wrapText="1"/>
    </xf>
    <xf numFmtId="0" fontId="21" fillId="9" borderId="14"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0" fillId="7" borderId="1" xfId="0" applyFill="1" applyBorder="1" applyAlignment="1">
      <alignment horizontal="center" vertical="center" wrapText="1"/>
    </xf>
    <xf numFmtId="0" fontId="0" fillId="7" borderId="14" xfId="0" applyFill="1" applyBorder="1" applyAlignment="1">
      <alignment horizontal="center" vertical="center" wrapText="1"/>
    </xf>
    <xf numFmtId="0" fontId="0" fillId="7" borderId="18" xfId="0" applyFill="1" applyBorder="1" applyAlignment="1">
      <alignment horizontal="center" vertical="center" wrapText="1"/>
    </xf>
    <xf numFmtId="0" fontId="0" fillId="7" borderId="19" xfId="0" applyFill="1" applyBorder="1" applyAlignment="1">
      <alignment horizontal="center" vertical="center" wrapText="1"/>
    </xf>
    <xf numFmtId="0" fontId="21" fillId="9" borderId="14"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0" fillId="7" borderId="94" xfId="0" applyFill="1" applyBorder="1" applyAlignment="1">
      <alignment horizontal="center" vertical="center" wrapText="1"/>
    </xf>
    <xf numFmtId="0" fontId="4" fillId="7" borderId="25" xfId="0" applyFont="1" applyFill="1" applyBorder="1" applyAlignment="1">
      <alignment horizontal="left" vertical="center" wrapText="1"/>
    </xf>
    <xf numFmtId="0" fontId="1" fillId="7" borderId="60" xfId="0" applyFont="1" applyFill="1" applyBorder="1" applyAlignment="1">
      <alignment vertical="center" wrapText="1"/>
    </xf>
    <xf numFmtId="11" fontId="5" fillId="7" borderId="18" xfId="0" applyNumberFormat="1" applyFont="1" applyFill="1" applyBorder="1" applyAlignment="1">
      <alignment horizontal="center" vertical="center" wrapText="1"/>
    </xf>
    <xf numFmtId="11" fontId="5" fillId="7" borderId="14" xfId="0" applyNumberFormat="1" applyFont="1" applyFill="1" applyBorder="1" applyAlignment="1">
      <alignment horizontal="center" vertical="center" wrapText="1"/>
    </xf>
    <xf numFmtId="0" fontId="0" fillId="3" borderId="7" xfId="0" quotePrefix="1" applyFill="1" applyBorder="1" applyAlignment="1">
      <alignment horizontal="center" vertical="top" wrapText="1"/>
    </xf>
    <xf numFmtId="0" fontId="1" fillId="7" borderId="24" xfId="0" applyFont="1" applyFill="1" applyBorder="1" applyAlignment="1">
      <alignment horizontal="left" vertical="top" wrapText="1" indent="12"/>
    </xf>
    <xf numFmtId="0" fontId="0" fillId="0" borderId="95" xfId="0" applyFill="1" applyBorder="1" applyAlignment="1">
      <alignment horizontal="center" vertical="center" wrapText="1"/>
    </xf>
    <xf numFmtId="0" fontId="36" fillId="7" borderId="0" xfId="0" applyFont="1" applyFill="1" applyAlignment="1">
      <alignment horizontal="center" vertical="center" wrapText="1"/>
    </xf>
    <xf numFmtId="166" fontId="0" fillId="7" borderId="51" xfId="0" applyNumberFormat="1" applyFill="1" applyBorder="1" applyAlignment="1">
      <alignment horizontal="center" vertical="center" wrapText="1"/>
    </xf>
    <xf numFmtId="166" fontId="0" fillId="7" borderId="53" xfId="0" applyNumberFormat="1" applyFill="1" applyBorder="1" applyAlignment="1">
      <alignment horizontal="center" vertical="center" wrapText="1"/>
    </xf>
    <xf numFmtId="166" fontId="0" fillId="7" borderId="5" xfId="0" applyNumberFormat="1" applyFill="1" applyBorder="1" applyAlignment="1">
      <alignment horizontal="center" vertical="center" wrapText="1"/>
    </xf>
    <xf numFmtId="166" fontId="0" fillId="7" borderId="41" xfId="0" applyNumberFormat="1" applyFill="1" applyBorder="1" applyAlignment="1">
      <alignment horizontal="center" vertical="center" wrapText="1"/>
    </xf>
    <xf numFmtId="166" fontId="0" fillId="7" borderId="38" xfId="0" applyNumberFormat="1" applyFill="1" applyBorder="1" applyAlignment="1">
      <alignment horizontal="center" vertical="center" wrapText="1"/>
    </xf>
    <xf numFmtId="166" fontId="0" fillId="7" borderId="2" xfId="0" applyNumberFormat="1" applyFill="1" applyBorder="1" applyAlignment="1">
      <alignment horizontal="center" vertical="center" wrapText="1"/>
    </xf>
    <xf numFmtId="0" fontId="1" fillId="7" borderId="0" xfId="0" applyFont="1" applyFill="1" applyAlignment="1">
      <alignment horizontal="left" vertical="center" wrapText="1"/>
    </xf>
    <xf numFmtId="0" fontId="14" fillId="7" borderId="0" xfId="0" applyFont="1" applyFill="1" applyAlignment="1">
      <alignment horizontal="left" vertical="center" wrapText="1"/>
    </xf>
    <xf numFmtId="0" fontId="0" fillId="7" borderId="0" xfId="0" applyFill="1" applyBorder="1" applyAlignment="1">
      <alignment horizontal="left" vertical="center" wrapText="1"/>
    </xf>
    <xf numFmtId="0" fontId="0" fillId="7" borderId="1" xfId="0" applyFill="1" applyBorder="1" applyAlignment="1">
      <alignment horizontal="center" vertical="center" wrapText="1"/>
    </xf>
    <xf numFmtId="0" fontId="0" fillId="3" borderId="8" xfId="0" quotePrefix="1" applyFill="1" applyBorder="1" applyAlignment="1">
      <alignment horizontal="center" vertical="top" wrapText="1"/>
    </xf>
    <xf numFmtId="0" fontId="10" fillId="7" borderId="0" xfId="0" applyFont="1" applyFill="1" applyAlignment="1">
      <alignment horizontal="left" vertical="center" wrapText="1"/>
    </xf>
    <xf numFmtId="0" fontId="14" fillId="7" borderId="0" xfId="0" applyFont="1" applyFill="1" applyAlignment="1">
      <alignment horizontal="left" vertical="center" wrapText="1"/>
    </xf>
    <xf numFmtId="0" fontId="1" fillId="7" borderId="0" xfId="0" applyFont="1" applyFill="1" applyBorder="1" applyAlignment="1">
      <alignment horizontal="center" vertical="center" wrapText="1"/>
    </xf>
    <xf numFmtId="0" fontId="1" fillId="7" borderId="0" xfId="0" applyFont="1" applyFill="1" applyAlignment="1">
      <alignment horizontal="left" vertical="center" wrapText="1"/>
    </xf>
    <xf numFmtId="0" fontId="0" fillId="7" borderId="0" xfId="0" applyFill="1" applyBorder="1" applyAlignment="1">
      <alignment horizontal="left" vertical="center" wrapText="1"/>
    </xf>
    <xf numFmtId="0" fontId="1" fillId="7" borderId="26" xfId="0" applyFont="1" applyFill="1" applyBorder="1" applyAlignment="1">
      <alignment horizontal="center" vertical="center" wrapText="1"/>
    </xf>
    <xf numFmtId="0" fontId="0" fillId="7" borderId="15" xfId="0" applyFill="1" applyBorder="1" applyAlignment="1">
      <alignment horizontal="center" vertical="center" wrapText="1"/>
    </xf>
    <xf numFmtId="0" fontId="0" fillId="7" borderId="18" xfId="0" applyFill="1" applyBorder="1" applyAlignment="1">
      <alignment horizontal="center" vertical="center" wrapText="1"/>
    </xf>
    <xf numFmtId="0" fontId="0" fillId="7" borderId="19" xfId="0" applyFill="1" applyBorder="1" applyAlignment="1">
      <alignment horizontal="center" vertical="center" wrapText="1"/>
    </xf>
    <xf numFmtId="0" fontId="0" fillId="7" borderId="17" xfId="0" applyFill="1" applyBorder="1" applyAlignment="1">
      <alignment horizontal="center" vertical="center" wrapText="1"/>
    </xf>
    <xf numFmtId="0" fontId="0" fillId="7" borderId="1" xfId="0" applyFill="1" applyBorder="1" applyAlignment="1">
      <alignment horizontal="center" vertical="center" wrapText="1"/>
    </xf>
    <xf numFmtId="0" fontId="0" fillId="7" borderId="18" xfId="0" applyFill="1" applyBorder="1" applyAlignment="1">
      <alignment horizontal="center" vertical="center" wrapText="1"/>
    </xf>
    <xf numFmtId="0" fontId="0" fillId="7" borderId="19" xfId="0" applyFill="1" applyBorder="1" applyAlignment="1">
      <alignment horizontal="center" vertical="center" wrapText="1"/>
    </xf>
    <xf numFmtId="0" fontId="8" fillId="18" borderId="36" xfId="0" applyFont="1" applyFill="1" applyBorder="1" applyAlignment="1">
      <alignment horizontal="left" vertical="center" wrapText="1"/>
    </xf>
    <xf numFmtId="0" fontId="21" fillId="18" borderId="18" xfId="0" applyFont="1" applyFill="1" applyBorder="1" applyAlignment="1">
      <alignment horizontal="center" vertical="center" wrapText="1"/>
    </xf>
    <xf numFmtId="0" fontId="21" fillId="18" borderId="14" xfId="0" applyFont="1" applyFill="1" applyBorder="1" applyAlignment="1">
      <alignment horizontal="center" vertical="center" wrapText="1"/>
    </xf>
    <xf numFmtId="0" fontId="21" fillId="18" borderId="19" xfId="0" applyFont="1" applyFill="1" applyBorder="1" applyAlignment="1">
      <alignment horizontal="center" vertical="center" wrapText="1"/>
    </xf>
    <xf numFmtId="0" fontId="8" fillId="18" borderId="37" xfId="0" applyFont="1" applyFill="1" applyBorder="1" applyAlignment="1">
      <alignment horizontal="left" vertical="center" wrapText="1"/>
    </xf>
    <xf numFmtId="0" fontId="21" fillId="18" borderId="43" xfId="0" applyFont="1" applyFill="1" applyBorder="1" applyAlignment="1">
      <alignment horizontal="center" vertical="center" wrapText="1"/>
    </xf>
    <xf numFmtId="0" fontId="21" fillId="18" borderId="20" xfId="0" applyFont="1" applyFill="1" applyBorder="1" applyAlignment="1">
      <alignment horizontal="center" vertical="center" wrapText="1"/>
    </xf>
    <xf numFmtId="0" fontId="21" fillId="18" borderId="21" xfId="0" applyFont="1" applyFill="1" applyBorder="1" applyAlignment="1">
      <alignment horizontal="center" vertical="center" wrapText="1"/>
    </xf>
    <xf numFmtId="0" fontId="8" fillId="18" borderId="35" xfId="0" applyFont="1" applyFill="1" applyBorder="1" applyAlignment="1">
      <alignment horizontal="left" vertical="center" wrapText="1"/>
    </xf>
    <xf numFmtId="0" fontId="21" fillId="18" borderId="15" xfId="0" applyFont="1" applyFill="1" applyBorder="1" applyAlignment="1">
      <alignment horizontal="center" vertical="center" wrapText="1"/>
    </xf>
    <xf numFmtId="0" fontId="21" fillId="18" borderId="16" xfId="0" applyFont="1" applyFill="1" applyBorder="1" applyAlignment="1">
      <alignment horizontal="center" vertical="center" wrapText="1"/>
    </xf>
    <xf numFmtId="0" fontId="21" fillId="18" borderId="17" xfId="0" applyFont="1" applyFill="1" applyBorder="1" applyAlignment="1">
      <alignment horizontal="center" vertical="center" wrapText="1"/>
    </xf>
    <xf numFmtId="0" fontId="1" fillId="7" borderId="0" xfId="0" applyFont="1" applyFill="1" applyBorder="1" applyAlignment="1">
      <alignment vertical="center" wrapText="1"/>
    </xf>
    <xf numFmtId="0" fontId="8" fillId="18" borderId="3" xfId="0" applyFont="1" applyFill="1" applyBorder="1" applyAlignment="1">
      <alignment horizontal="left" vertical="center" wrapText="1"/>
    </xf>
    <xf numFmtId="0" fontId="21" fillId="18" borderId="63" xfId="0" applyFont="1" applyFill="1" applyBorder="1" applyAlignment="1">
      <alignment horizontal="center" vertical="center" wrapText="1"/>
    </xf>
    <xf numFmtId="0" fontId="21" fillId="18" borderId="64" xfId="0" applyFont="1" applyFill="1" applyBorder="1" applyAlignment="1">
      <alignment horizontal="center" vertical="center" wrapText="1"/>
    </xf>
    <xf numFmtId="0" fontId="21" fillId="18" borderId="65" xfId="0" applyFont="1" applyFill="1" applyBorder="1" applyAlignment="1">
      <alignment horizontal="center" vertical="center" wrapText="1"/>
    </xf>
    <xf numFmtId="0" fontId="8" fillId="18" borderId="24" xfId="0" applyFont="1" applyFill="1" applyBorder="1" applyAlignment="1">
      <alignment horizontal="left" vertical="center" wrapText="1"/>
    </xf>
    <xf numFmtId="0" fontId="8" fillId="18" borderId="25" xfId="0" applyFont="1" applyFill="1" applyBorder="1" applyAlignment="1">
      <alignment horizontal="left" vertical="center" wrapText="1"/>
    </xf>
    <xf numFmtId="0" fontId="10" fillId="7" borderId="0" xfId="0" applyFont="1" applyFill="1" applyAlignment="1">
      <alignment horizontal="left" vertical="center" wrapText="1"/>
    </xf>
    <xf numFmtId="0" fontId="14" fillId="7" borderId="0" xfId="0" applyFont="1" applyFill="1" applyAlignment="1">
      <alignment horizontal="left" vertical="center" wrapText="1"/>
    </xf>
    <xf numFmtId="0" fontId="1" fillId="7" borderId="0" xfId="0" applyFont="1" applyFill="1" applyAlignment="1">
      <alignment horizontal="left" vertical="center" wrapText="1"/>
    </xf>
    <xf numFmtId="0" fontId="0" fillId="7" borderId="0" xfId="0" applyFill="1" applyBorder="1" applyAlignment="1">
      <alignment horizontal="left" vertical="center" wrapText="1"/>
    </xf>
    <xf numFmtId="0" fontId="0" fillId="7" borderId="14" xfId="0" applyFill="1" applyBorder="1" applyAlignment="1">
      <alignment horizontal="center" vertical="center" wrapText="1"/>
    </xf>
    <xf numFmtId="0" fontId="1" fillId="7" borderId="47" xfId="0" applyFont="1" applyFill="1" applyBorder="1" applyAlignment="1">
      <alignment horizontal="center" vertical="center" wrapText="1"/>
    </xf>
    <xf numFmtId="0" fontId="1" fillId="7" borderId="26" xfId="0" applyFont="1" applyFill="1" applyBorder="1" applyAlignment="1">
      <alignment horizontal="center" vertical="center" wrapText="1"/>
    </xf>
    <xf numFmtId="0" fontId="0" fillId="7" borderId="83" xfId="0" applyFill="1" applyBorder="1" applyAlignment="1">
      <alignment horizontal="center" vertical="center" wrapText="1"/>
    </xf>
    <xf numFmtId="0" fontId="0" fillId="7" borderId="15" xfId="0" applyFill="1" applyBorder="1" applyAlignment="1">
      <alignment horizontal="center" vertical="center" wrapText="1"/>
    </xf>
    <xf numFmtId="0" fontId="0" fillId="7" borderId="16" xfId="0" applyFill="1" applyBorder="1" applyAlignment="1">
      <alignment horizontal="center" vertical="center" wrapText="1"/>
    </xf>
    <xf numFmtId="0" fontId="0" fillId="7" borderId="18" xfId="0" applyFill="1" applyBorder="1" applyAlignment="1">
      <alignment horizontal="center" vertical="center" wrapText="1"/>
    </xf>
    <xf numFmtId="0" fontId="0" fillId="7" borderId="19" xfId="0" applyFill="1" applyBorder="1" applyAlignment="1">
      <alignment horizontal="center" vertical="center" wrapText="1"/>
    </xf>
    <xf numFmtId="0" fontId="0" fillId="7" borderId="17" xfId="0" applyFill="1" applyBorder="1" applyAlignment="1">
      <alignment horizontal="center" vertical="center" wrapText="1"/>
    </xf>
    <xf numFmtId="0" fontId="21" fillId="9" borderId="14"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0" fillId="7" borderId="1" xfId="0" applyFill="1" applyBorder="1" applyAlignment="1">
      <alignment horizontal="center" vertical="center" wrapText="1"/>
    </xf>
    <xf numFmtId="0" fontId="5" fillId="2" borderId="7" xfId="0" applyFont="1" applyFill="1" applyBorder="1" applyAlignment="1">
      <alignment horizontal="center" vertical="top" wrapText="1"/>
    </xf>
    <xf numFmtId="11" fontId="0" fillId="7" borderId="18" xfId="0" applyNumberFormat="1" applyFill="1" applyBorder="1" applyAlignment="1">
      <alignment horizontal="center" vertical="center" wrapText="1"/>
    </xf>
    <xf numFmtId="0" fontId="1" fillId="7" borderId="0" xfId="0" applyFont="1" applyFill="1" applyAlignment="1">
      <alignment horizontal="left" vertical="center" wrapText="1"/>
    </xf>
    <xf numFmtId="0" fontId="14" fillId="7" borderId="0" xfId="0" applyFont="1" applyFill="1" applyAlignment="1">
      <alignment horizontal="left" vertical="center" wrapText="1"/>
    </xf>
    <xf numFmtId="0" fontId="1" fillId="7" borderId="0" xfId="0" applyFont="1" applyFill="1" applyBorder="1" applyAlignment="1">
      <alignment horizontal="center" vertical="center" wrapText="1"/>
    </xf>
    <xf numFmtId="0" fontId="10" fillId="7" borderId="0" xfId="0" applyFont="1" applyFill="1" applyAlignment="1">
      <alignment horizontal="left" vertical="center" wrapText="1"/>
    </xf>
    <xf numFmtId="0" fontId="0" fillId="7" borderId="0" xfId="0" applyFill="1" applyBorder="1" applyAlignment="1">
      <alignment horizontal="left" vertical="center" wrapText="1"/>
    </xf>
    <xf numFmtId="0" fontId="0" fillId="7" borderId="14" xfId="0" applyFill="1" applyBorder="1" applyAlignment="1">
      <alignment horizontal="center" vertical="center" wrapText="1"/>
    </xf>
    <xf numFmtId="0" fontId="0" fillId="7" borderId="83" xfId="0" applyFill="1" applyBorder="1" applyAlignment="1">
      <alignment horizontal="center" vertical="center" wrapText="1"/>
    </xf>
    <xf numFmtId="0" fontId="1" fillId="7" borderId="26" xfId="0" applyFont="1" applyFill="1" applyBorder="1" applyAlignment="1">
      <alignment horizontal="center" vertical="center" wrapText="1"/>
    </xf>
    <xf numFmtId="0" fontId="0" fillId="7" borderId="15" xfId="0" applyFill="1" applyBorder="1" applyAlignment="1">
      <alignment horizontal="center" vertical="center" wrapText="1"/>
    </xf>
    <xf numFmtId="0" fontId="0" fillId="7" borderId="16" xfId="0" applyFill="1" applyBorder="1" applyAlignment="1">
      <alignment horizontal="center" vertical="center" wrapText="1"/>
    </xf>
    <xf numFmtId="0" fontId="0" fillId="7" borderId="17" xfId="0" applyFill="1" applyBorder="1" applyAlignment="1">
      <alignment horizontal="center" vertical="center" wrapText="1"/>
    </xf>
    <xf numFmtId="0" fontId="0" fillId="7" borderId="18" xfId="0" applyFill="1" applyBorder="1" applyAlignment="1">
      <alignment horizontal="center" vertical="center" wrapText="1"/>
    </xf>
    <xf numFmtId="0" fontId="0" fillId="7" borderId="19" xfId="0" applyFill="1" applyBorder="1" applyAlignment="1">
      <alignment horizontal="center" vertical="center" wrapText="1"/>
    </xf>
    <xf numFmtId="0" fontId="21" fillId="9" borderId="14"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0" fillId="7" borderId="1" xfId="0" applyFill="1" applyBorder="1" applyAlignment="1">
      <alignment horizontal="center" vertical="center" wrapText="1"/>
    </xf>
    <xf numFmtId="2" fontId="0" fillId="3" borderId="8" xfId="0" quotePrefix="1" applyNumberFormat="1" applyFill="1" applyBorder="1" applyAlignment="1">
      <alignment horizontal="center" vertical="top" wrapText="1"/>
    </xf>
    <xf numFmtId="167" fontId="0" fillId="3" borderId="7" xfId="0" applyNumberFormat="1" applyFill="1" applyBorder="1" applyAlignment="1">
      <alignment horizontal="center" vertical="top" wrapText="1"/>
    </xf>
    <xf numFmtId="168" fontId="0" fillId="3" borderId="7" xfId="0" applyNumberFormat="1" applyFill="1" applyBorder="1" applyAlignment="1">
      <alignment horizontal="center" vertical="top" wrapText="1"/>
    </xf>
    <xf numFmtId="2" fontId="0" fillId="7" borderId="19" xfId="0" applyNumberFormat="1" applyFill="1" applyBorder="1" applyAlignment="1">
      <alignment horizontal="center" vertical="center" wrapText="1"/>
    </xf>
    <xf numFmtId="16" fontId="0" fillId="7" borderId="14" xfId="0" quotePrefix="1" applyNumberFormat="1" applyFill="1" applyBorder="1" applyAlignment="1">
      <alignment horizontal="center" vertical="center" wrapText="1"/>
    </xf>
    <xf numFmtId="0" fontId="0" fillId="7" borderId="14" xfId="0" quotePrefix="1" applyFill="1" applyBorder="1" applyAlignment="1">
      <alignment horizontal="center" vertical="center" wrapText="1"/>
    </xf>
    <xf numFmtId="0" fontId="19" fillId="7" borderId="0" xfId="0" applyFont="1" applyFill="1" applyAlignment="1">
      <alignment horizontal="left" vertical="center" wrapText="1"/>
    </xf>
    <xf numFmtId="16" fontId="21" fillId="9" borderId="14" xfId="0" quotePrefix="1" applyNumberFormat="1" applyFont="1" applyFill="1" applyBorder="1" applyAlignment="1">
      <alignment horizontal="center" vertical="center" wrapText="1"/>
    </xf>
    <xf numFmtId="0" fontId="21" fillId="9" borderId="14" xfId="0" quotePrefix="1" applyFont="1" applyFill="1" applyBorder="1" applyAlignment="1">
      <alignment horizontal="center" vertical="center" wrapText="1"/>
    </xf>
    <xf numFmtId="0" fontId="21" fillId="9" borderId="19" xfId="0" quotePrefix="1" applyFont="1" applyFill="1" applyBorder="1" applyAlignment="1">
      <alignment horizontal="center" vertical="center" wrapText="1"/>
    </xf>
    <xf numFmtId="0" fontId="38" fillId="7" borderId="0" xfId="0" applyFont="1" applyFill="1" applyBorder="1" applyAlignment="1">
      <alignment horizontal="left" vertical="center" wrapText="1"/>
    </xf>
    <xf numFmtId="0" fontId="14" fillId="7" borderId="0" xfId="0" applyFont="1" applyFill="1" applyAlignment="1">
      <alignment vertical="center" wrapText="1"/>
    </xf>
    <xf numFmtId="0" fontId="0" fillId="7" borderId="0" xfId="0" applyFill="1" applyAlignment="1">
      <alignment vertical="center"/>
    </xf>
    <xf numFmtId="11" fontId="0" fillId="7" borderId="0" xfId="0" applyNumberFormat="1" applyFill="1" applyBorder="1" applyAlignment="1">
      <alignment horizontal="center" vertical="center" wrapText="1"/>
    </xf>
    <xf numFmtId="0" fontId="0" fillId="9" borderId="18" xfId="0" applyFill="1" applyBorder="1" applyAlignment="1">
      <alignment horizontal="center" vertical="center" wrapText="1"/>
    </xf>
    <xf numFmtId="0" fontId="0" fillId="9" borderId="14" xfId="0" applyFill="1" applyBorder="1" applyAlignment="1">
      <alignment horizontal="center" vertical="center" wrapText="1"/>
    </xf>
    <xf numFmtId="0" fontId="0" fillId="9" borderId="81" xfId="0" applyFill="1" applyBorder="1" applyAlignment="1">
      <alignment horizontal="center" vertical="center" wrapText="1"/>
    </xf>
    <xf numFmtId="0" fontId="0" fillId="9" borderId="84" xfId="0" applyFill="1" applyBorder="1" applyAlignment="1">
      <alignment horizontal="center" vertical="center" wrapText="1"/>
    </xf>
    <xf numFmtId="0" fontId="8" fillId="18" borderId="36" xfId="0" applyFont="1" applyFill="1" applyBorder="1" applyAlignment="1">
      <alignment horizontal="left" vertical="center" wrapText="1" indent="12"/>
    </xf>
    <xf numFmtId="0" fontId="8" fillId="18" borderId="60" xfId="0" applyFont="1" applyFill="1" applyBorder="1" applyAlignment="1">
      <alignment horizontal="left" vertical="center" wrapText="1"/>
    </xf>
    <xf numFmtId="0" fontId="0" fillId="7" borderId="0" xfId="0" applyFont="1" applyFill="1" applyAlignment="1">
      <alignment vertical="top" wrapText="1"/>
    </xf>
    <xf numFmtId="0" fontId="23" fillId="7" borderId="0" xfId="0" applyFont="1" applyFill="1" applyAlignment="1">
      <alignment vertical="top" wrapText="1"/>
    </xf>
    <xf numFmtId="0" fontId="0" fillId="7" borderId="3" xfId="0" applyFont="1" applyFill="1" applyBorder="1" applyAlignment="1">
      <alignment vertical="top" wrapText="1"/>
    </xf>
    <xf numFmtId="0" fontId="0" fillId="7" borderId="2" xfId="0" applyFont="1" applyFill="1" applyBorder="1" applyAlignment="1">
      <alignment vertical="top" wrapText="1"/>
    </xf>
    <xf numFmtId="0" fontId="0" fillId="7" borderId="0" xfId="0" applyFill="1"/>
    <xf numFmtId="0" fontId="0" fillId="7" borderId="0" xfId="0" applyFont="1" applyFill="1" applyAlignment="1">
      <alignment vertical="top" wrapText="1"/>
    </xf>
    <xf numFmtId="0" fontId="23" fillId="7" borderId="0" xfId="0" applyFont="1" applyFill="1" applyAlignment="1">
      <alignment vertical="top" wrapText="1"/>
    </xf>
    <xf numFmtId="0" fontId="0" fillId="7" borderId="0" xfId="0" applyFont="1" applyFill="1" applyBorder="1" applyAlignment="1">
      <alignment vertical="top" wrapText="1"/>
    </xf>
    <xf numFmtId="0" fontId="0" fillId="7" borderId="39" xfId="0" applyFill="1" applyBorder="1" applyAlignment="1">
      <alignment horizontal="center" vertical="center" wrapText="1"/>
    </xf>
    <xf numFmtId="0" fontId="2" fillId="7" borderId="42" xfId="0" applyFont="1" applyFill="1" applyBorder="1" applyAlignment="1">
      <alignment horizontal="center" wrapText="1"/>
    </xf>
    <xf numFmtId="0" fontId="1" fillId="7" borderId="24" xfId="0" applyFont="1" applyFill="1" applyBorder="1" applyAlignment="1">
      <alignment horizontal="left" vertical="center" wrapText="1"/>
    </xf>
    <xf numFmtId="0" fontId="8" fillId="9" borderId="24" xfId="0" applyFont="1" applyFill="1" applyBorder="1" applyAlignment="1">
      <alignment horizontal="left" vertical="center" wrapText="1"/>
    </xf>
    <xf numFmtId="0" fontId="21" fillId="9" borderId="18" xfId="0" applyFont="1" applyFill="1" applyBorder="1" applyAlignment="1">
      <alignment horizontal="center" vertical="center" wrapText="1"/>
    </xf>
    <xf numFmtId="0" fontId="8" fillId="9" borderId="36" xfId="0" applyFont="1" applyFill="1" applyBorder="1" applyAlignment="1">
      <alignment horizontal="left" vertical="center" wrapText="1" indent="12"/>
    </xf>
    <xf numFmtId="0" fontId="8" fillId="9" borderId="60" xfId="0" applyFont="1" applyFill="1" applyBorder="1" applyAlignment="1">
      <alignment horizontal="left" vertical="center" wrapText="1"/>
    </xf>
    <xf numFmtId="0" fontId="8" fillId="9" borderId="3" xfId="0" applyFont="1" applyFill="1" applyBorder="1" applyAlignment="1">
      <alignment horizontal="left" vertical="center" wrapText="1"/>
    </xf>
    <xf numFmtId="0" fontId="8" fillId="9" borderId="25" xfId="0" applyFont="1" applyFill="1" applyBorder="1" applyAlignment="1">
      <alignment horizontal="left" vertical="center" wrapText="1"/>
    </xf>
    <xf numFmtId="0" fontId="21" fillId="9" borderId="63" xfId="0" applyFont="1" applyFill="1" applyBorder="1" applyAlignment="1">
      <alignment horizontal="center" vertical="center" wrapText="1"/>
    </xf>
    <xf numFmtId="0" fontId="21" fillId="9" borderId="65" xfId="0" applyFont="1" applyFill="1" applyBorder="1" applyAlignment="1">
      <alignment horizontal="center" vertical="center" wrapText="1"/>
    </xf>
    <xf numFmtId="0" fontId="0" fillId="6" borderId="7" xfId="0" applyFill="1" applyBorder="1" applyAlignment="1">
      <alignment horizontal="left" vertical="top" wrapText="1" indent="1"/>
    </xf>
    <xf numFmtId="0" fontId="21" fillId="9" borderId="14"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21" fillId="9" borderId="82" xfId="0" applyFont="1" applyFill="1" applyBorder="1" applyAlignment="1">
      <alignment horizontal="center" vertical="center" wrapText="1"/>
    </xf>
    <xf numFmtId="0" fontId="21" fillId="9" borderId="83" xfId="0" applyFont="1" applyFill="1" applyBorder="1" applyAlignment="1">
      <alignment horizontal="center" vertical="center" wrapText="1"/>
    </xf>
    <xf numFmtId="0" fontId="14" fillId="7" borderId="0" xfId="0" applyFont="1" applyFill="1" applyBorder="1" applyAlignment="1">
      <alignment horizontal="left" vertical="center" wrapText="1"/>
    </xf>
    <xf numFmtId="0" fontId="14" fillId="7" borderId="42" xfId="0" applyFont="1" applyFill="1" applyBorder="1" applyAlignment="1">
      <alignment horizontal="left" vertical="center" wrapText="1"/>
    </xf>
    <xf numFmtId="0" fontId="11" fillId="7" borderId="0" xfId="0" applyFont="1" applyFill="1" applyAlignment="1">
      <alignment horizontal="center" vertical="center" wrapText="1"/>
    </xf>
    <xf numFmtId="0" fontId="0" fillId="7" borderId="0" xfId="0" applyFill="1" applyBorder="1" applyAlignment="1">
      <alignment horizontal="center" vertical="center" wrapText="1"/>
    </xf>
    <xf numFmtId="0" fontId="0" fillId="7" borderId="42" xfId="0" applyFill="1" applyBorder="1" applyAlignment="1">
      <alignment horizontal="center" vertical="center" wrapText="1"/>
    </xf>
    <xf numFmtId="0" fontId="0" fillId="7" borderId="3" xfId="0" applyFill="1" applyBorder="1" applyAlignment="1">
      <alignment horizontal="center" vertical="center" wrapText="1"/>
    </xf>
    <xf numFmtId="0" fontId="2" fillId="7" borderId="0" xfId="0" applyFont="1" applyFill="1" applyAlignment="1">
      <alignment horizontal="center" vertical="center" wrapText="1"/>
    </xf>
    <xf numFmtId="0" fontId="1" fillId="7" borderId="0"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0" fillId="7" borderId="0" xfId="0" applyFont="1" applyFill="1" applyBorder="1" applyAlignment="1">
      <alignment horizontal="center" vertical="center" wrapText="1"/>
    </xf>
    <xf numFmtId="0" fontId="0" fillId="7" borderId="0" xfId="0" applyFill="1" applyAlignment="1">
      <alignment horizontal="center" vertical="center" wrapText="1"/>
    </xf>
    <xf numFmtId="0" fontId="14" fillId="7" borderId="0" xfId="0" applyFont="1" applyFill="1" applyAlignment="1">
      <alignment horizontal="left" vertical="center" wrapText="1"/>
    </xf>
    <xf numFmtId="0" fontId="10" fillId="7" borderId="0" xfId="0" applyFont="1" applyFill="1" applyAlignment="1">
      <alignment horizontal="left" vertical="center" wrapText="1"/>
    </xf>
    <xf numFmtId="0" fontId="0" fillId="7" borderId="1" xfId="0" applyFill="1" applyBorder="1" applyAlignment="1">
      <alignment horizontal="center" vertical="center" wrapText="1"/>
    </xf>
    <xf numFmtId="2" fontId="0" fillId="7" borderId="0" xfId="0" applyNumberFormat="1" applyFill="1" applyAlignment="1">
      <alignment horizontal="center" vertical="center" wrapText="1"/>
    </xf>
    <xf numFmtId="0" fontId="1" fillId="7" borderId="0" xfId="0" applyFont="1" applyFill="1" applyAlignment="1">
      <alignment horizontal="center" vertical="center"/>
    </xf>
    <xf numFmtId="2" fontId="0" fillId="3" borderId="7" xfId="0" applyNumberFormat="1" applyFill="1" applyBorder="1" applyAlignment="1">
      <alignment horizontal="center" vertical="top" wrapText="1"/>
    </xf>
    <xf numFmtId="165" fontId="0" fillId="7" borderId="0" xfId="0" applyNumberFormat="1" applyFill="1" applyAlignment="1">
      <alignment horizontal="center" vertical="center" wrapText="1"/>
    </xf>
    <xf numFmtId="165" fontId="0" fillId="7" borderId="0" xfId="0" applyNumberFormat="1" applyFont="1" applyFill="1" applyAlignment="1">
      <alignment horizontal="center" vertical="center" wrapText="1"/>
    </xf>
    <xf numFmtId="2" fontId="0" fillId="7" borderId="0" xfId="0" applyNumberFormat="1" applyFill="1" applyBorder="1" applyAlignment="1">
      <alignment horizontal="center" vertical="center" wrapText="1"/>
    </xf>
    <xf numFmtId="0" fontId="1" fillId="7" borderId="0" xfId="0" applyFont="1" applyFill="1" applyBorder="1" applyAlignment="1">
      <alignment horizontal="center" vertical="center"/>
    </xf>
    <xf numFmtId="0" fontId="0" fillId="7" borderId="42" xfId="0" applyFill="1" applyBorder="1"/>
    <xf numFmtId="2" fontId="0" fillId="7" borderId="0" xfId="0" quotePrefix="1" applyNumberFormat="1" applyFill="1" applyBorder="1" applyAlignment="1">
      <alignment horizontal="center" vertical="center" wrapText="1"/>
    </xf>
    <xf numFmtId="2" fontId="14" fillId="7" borderId="0" xfId="0" applyNumberFormat="1" applyFont="1" applyFill="1" applyBorder="1" applyAlignment="1">
      <alignment horizontal="left" vertical="center" wrapText="1"/>
    </xf>
    <xf numFmtId="0" fontId="21" fillId="9" borderId="21" xfId="0" applyFont="1" applyFill="1" applyBorder="1" applyAlignment="1">
      <alignment horizontal="center" vertical="center" wrapText="1"/>
    </xf>
    <xf numFmtId="0" fontId="21" fillId="9" borderId="43" xfId="0" applyFont="1" applyFill="1" applyBorder="1" applyAlignment="1">
      <alignment horizontal="center" vertical="center" wrapText="1"/>
    </xf>
    <xf numFmtId="0" fontId="0" fillId="7" borderId="18" xfId="0" applyFill="1" applyBorder="1" applyAlignment="1">
      <alignment horizontal="center" vertical="center" wrapText="1"/>
    </xf>
    <xf numFmtId="0" fontId="0" fillId="7" borderId="19" xfId="0" applyFill="1" applyBorder="1" applyAlignment="1">
      <alignment horizontal="center" vertical="center" wrapText="1"/>
    </xf>
    <xf numFmtId="0" fontId="0" fillId="9" borderId="19" xfId="0" applyFill="1" applyBorder="1" applyAlignment="1">
      <alignment horizontal="center" vertical="center" wrapText="1"/>
    </xf>
    <xf numFmtId="0" fontId="21" fillId="9" borderId="18" xfId="0" applyFont="1" applyFill="1" applyBorder="1" applyAlignment="1">
      <alignment horizontal="center" vertical="center" wrapText="1"/>
    </xf>
    <xf numFmtId="0" fontId="8" fillId="9" borderId="36" xfId="0" applyFont="1" applyFill="1" applyBorder="1" applyAlignment="1">
      <alignment horizontal="left" vertical="center" wrapText="1"/>
    </xf>
    <xf numFmtId="0" fontId="21" fillId="9" borderId="21" xfId="0" applyFont="1" applyFill="1" applyBorder="1" applyAlignment="1">
      <alignment horizontal="center" vertical="center" wrapText="1"/>
    </xf>
    <xf numFmtId="0" fontId="21" fillId="9" borderId="43"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1" fillId="7" borderId="10" xfId="0" applyFont="1" applyFill="1" applyBorder="1" applyAlignment="1">
      <alignment horizontal="center" vertical="center" wrapText="1"/>
    </xf>
    <xf numFmtId="0" fontId="11" fillId="7" borderId="0" xfId="0" applyFont="1" applyFill="1" applyAlignment="1">
      <alignment horizontal="center" vertical="center" wrapText="1"/>
    </xf>
    <xf numFmtId="0" fontId="0" fillId="7" borderId="0" xfId="0" applyFill="1" applyBorder="1" applyAlignment="1">
      <alignment horizontal="center" vertical="center" wrapText="1"/>
    </xf>
    <xf numFmtId="0" fontId="0" fillId="7" borderId="42" xfId="0" applyFill="1" applyBorder="1" applyAlignment="1">
      <alignment horizontal="center" vertical="center" wrapText="1"/>
    </xf>
    <xf numFmtId="0" fontId="0" fillId="7" borderId="3" xfId="0" applyFill="1" applyBorder="1" applyAlignment="1">
      <alignment horizontal="center" vertical="center" wrapText="1"/>
    </xf>
    <xf numFmtId="0" fontId="10" fillId="7" borderId="42" xfId="0" applyFont="1" applyFill="1" applyBorder="1" applyAlignment="1">
      <alignment horizontal="center" vertical="center" wrapText="1"/>
    </xf>
    <xf numFmtId="0" fontId="2" fillId="7" borderId="42" xfId="0" applyFont="1" applyFill="1" applyBorder="1" applyAlignment="1">
      <alignment horizontal="center" vertical="center" wrapText="1"/>
    </xf>
    <xf numFmtId="164" fontId="0" fillId="7" borderId="0" xfId="0" applyNumberFormat="1" applyFill="1" applyBorder="1" applyAlignment="1">
      <alignment horizontal="center" vertical="center" wrapText="1"/>
    </xf>
    <xf numFmtId="0" fontId="0" fillId="7" borderId="0" xfId="0" applyFont="1" applyFill="1" applyBorder="1" applyAlignment="1">
      <alignment horizontal="center" vertical="center" wrapText="1"/>
    </xf>
    <xf numFmtId="0" fontId="0" fillId="7" borderId="0" xfId="0" applyFont="1" applyFill="1" applyAlignment="1">
      <alignment horizontal="center" vertical="center" wrapText="1"/>
    </xf>
    <xf numFmtId="0" fontId="0" fillId="7" borderId="42" xfId="0" applyFont="1" applyFill="1" applyBorder="1" applyAlignment="1">
      <alignment horizontal="center" vertical="center" wrapText="1"/>
    </xf>
    <xf numFmtId="0" fontId="0" fillId="7" borderId="0" xfId="0" applyFill="1" applyAlignment="1">
      <alignment horizontal="center" vertical="center" wrapText="1"/>
    </xf>
    <xf numFmtId="0" fontId="1" fillId="7" borderId="0" xfId="0" applyFont="1" applyFill="1" applyBorder="1" applyAlignment="1">
      <alignment vertical="center" wrapText="1"/>
    </xf>
    <xf numFmtId="0" fontId="10" fillId="7" borderId="0" xfId="0" applyFont="1" applyFill="1" applyAlignment="1">
      <alignment horizontal="left" vertical="center" wrapText="1"/>
    </xf>
    <xf numFmtId="0" fontId="14" fillId="7" borderId="0" xfId="0" applyFont="1" applyFill="1" applyAlignment="1">
      <alignment horizontal="left" vertical="center" wrapText="1"/>
    </xf>
    <xf numFmtId="0" fontId="0" fillId="7" borderId="1" xfId="0" applyFill="1" applyBorder="1" applyAlignment="1">
      <alignment horizontal="center" vertical="center" wrapText="1"/>
    </xf>
    <xf numFmtId="0" fontId="14" fillId="7" borderId="1" xfId="0" applyFont="1" applyFill="1" applyBorder="1" applyAlignment="1">
      <alignment horizontal="left" vertical="center" wrapText="1"/>
    </xf>
    <xf numFmtId="0" fontId="0" fillId="7" borderId="10" xfId="0" applyFill="1" applyBorder="1" applyAlignment="1">
      <alignment horizontal="center" vertical="center" wrapText="1"/>
    </xf>
    <xf numFmtId="0" fontId="37" fillId="7" borderId="0" xfId="2" applyFill="1"/>
    <xf numFmtId="0" fontId="43" fillId="7" borderId="15" xfId="2" applyFont="1" applyFill="1" applyBorder="1" applyAlignment="1">
      <alignment horizontal="center"/>
    </xf>
    <xf numFmtId="0" fontId="44" fillId="7" borderId="82" xfId="2" applyFont="1" applyFill="1" applyBorder="1" applyAlignment="1">
      <alignment horizontal="center"/>
    </xf>
    <xf numFmtId="11" fontId="44" fillId="7" borderId="0" xfId="2" applyNumberFormat="1" applyFont="1" applyFill="1" applyBorder="1" applyAlignment="1">
      <alignment horizontal="center" vertical="center"/>
    </xf>
    <xf numFmtId="11" fontId="44" fillId="7" borderId="100" xfId="2" applyNumberFormat="1" applyFont="1" applyFill="1" applyBorder="1" applyAlignment="1">
      <alignment horizontal="center" vertical="center"/>
    </xf>
    <xf numFmtId="11" fontId="44" fillId="7" borderId="38" xfId="2" applyNumberFormat="1" applyFont="1" applyFill="1" applyBorder="1" applyAlignment="1">
      <alignment horizontal="center" vertical="center"/>
    </xf>
    <xf numFmtId="0" fontId="44" fillId="7" borderId="42" xfId="2" applyFont="1" applyFill="1" applyBorder="1" applyAlignment="1">
      <alignment horizontal="center"/>
    </xf>
    <xf numFmtId="11" fontId="44" fillId="7" borderId="96" xfId="2" applyNumberFormat="1" applyFont="1" applyFill="1" applyBorder="1" applyAlignment="1">
      <alignment horizontal="center" vertical="center"/>
    </xf>
    <xf numFmtId="11" fontId="44" fillId="7" borderId="75" xfId="2" applyNumberFormat="1" applyFont="1" applyFill="1" applyBorder="1" applyAlignment="1">
      <alignment horizontal="center" vertical="center"/>
    </xf>
    <xf numFmtId="0" fontId="44" fillId="7" borderId="99" xfId="2" applyFont="1" applyFill="1" applyBorder="1" applyAlignment="1">
      <alignment horizontal="center"/>
    </xf>
    <xf numFmtId="11" fontId="44" fillId="7" borderId="53" xfId="2" applyNumberFormat="1" applyFont="1" applyFill="1" applyBorder="1" applyAlignment="1">
      <alignment horizontal="center" vertical="center"/>
    </xf>
    <xf numFmtId="11" fontId="44" fillId="7" borderId="97" xfId="2" applyNumberFormat="1" applyFont="1" applyFill="1" applyBorder="1" applyAlignment="1">
      <alignment horizontal="center" vertical="center"/>
    </xf>
    <xf numFmtId="11" fontId="45" fillId="7" borderId="0" xfId="2" applyNumberFormat="1" applyFont="1" applyFill="1" applyBorder="1" applyAlignment="1">
      <alignment horizontal="center" vertical="center"/>
    </xf>
    <xf numFmtId="11" fontId="45" fillId="7" borderId="53" xfId="2" applyNumberFormat="1" applyFont="1" applyFill="1" applyBorder="1" applyAlignment="1">
      <alignment horizontal="center" vertical="center"/>
    </xf>
    <xf numFmtId="11" fontId="45" fillId="7" borderId="38" xfId="2" applyNumberFormat="1" applyFont="1" applyFill="1" applyBorder="1" applyAlignment="1">
      <alignment horizontal="center" vertical="center"/>
    </xf>
    <xf numFmtId="11" fontId="45" fillId="7" borderId="97" xfId="2" applyNumberFormat="1" applyFont="1" applyFill="1" applyBorder="1" applyAlignment="1">
      <alignment horizontal="center" vertical="center"/>
    </xf>
    <xf numFmtId="11" fontId="44" fillId="7" borderId="0" xfId="2" applyNumberFormat="1" applyFont="1" applyFill="1" applyBorder="1" applyAlignment="1">
      <alignment horizontal="center"/>
    </xf>
    <xf numFmtId="11" fontId="44" fillId="7" borderId="53" xfId="2" applyNumberFormat="1" applyFont="1" applyFill="1" applyBorder="1" applyAlignment="1">
      <alignment horizontal="center"/>
    </xf>
    <xf numFmtId="11" fontId="44" fillId="7" borderId="38" xfId="2" applyNumberFormat="1" applyFont="1" applyFill="1" applyBorder="1" applyAlignment="1">
      <alignment horizontal="center"/>
    </xf>
    <xf numFmtId="11" fontId="45" fillId="7" borderId="0" xfId="2" applyNumberFormat="1" applyFont="1" applyFill="1" applyBorder="1" applyAlignment="1">
      <alignment horizontal="center"/>
    </xf>
    <xf numFmtId="11" fontId="45" fillId="7" borderId="53" xfId="2" applyNumberFormat="1" applyFont="1" applyFill="1" applyBorder="1" applyAlignment="1">
      <alignment horizontal="center"/>
    </xf>
    <xf numFmtId="11" fontId="42" fillId="7" borderId="0" xfId="2" applyNumberFormat="1" applyFont="1" applyFill="1" applyBorder="1" applyAlignment="1">
      <alignment horizontal="center"/>
    </xf>
    <xf numFmtId="11" fontId="42" fillId="7" borderId="38" xfId="2" applyNumberFormat="1" applyFont="1" applyFill="1" applyBorder="1" applyAlignment="1">
      <alignment horizontal="center"/>
    </xf>
    <xf numFmtId="0" fontId="44" fillId="7" borderId="63" xfId="2" applyFont="1" applyFill="1" applyBorder="1" applyAlignment="1">
      <alignment horizontal="center"/>
    </xf>
    <xf numFmtId="11" fontId="44" fillId="7" borderId="98" xfId="2" applyNumberFormat="1" applyFont="1" applyFill="1" applyBorder="1" applyAlignment="1">
      <alignment horizontal="center" vertical="center"/>
    </xf>
    <xf numFmtId="11" fontId="44" fillId="7" borderId="5" xfId="2" applyNumberFormat="1" applyFont="1" applyFill="1" applyBorder="1" applyAlignment="1">
      <alignment horizontal="center" vertical="center"/>
    </xf>
    <xf numFmtId="11" fontId="44" fillId="7" borderId="1" xfId="2" applyNumberFormat="1" applyFont="1" applyFill="1" applyBorder="1" applyAlignment="1">
      <alignment horizontal="center" vertical="center"/>
    </xf>
    <xf numFmtId="11" fontId="44" fillId="7" borderId="2" xfId="2" applyNumberFormat="1" applyFont="1" applyFill="1" applyBorder="1" applyAlignment="1">
      <alignment horizontal="center" vertical="center"/>
    </xf>
    <xf numFmtId="0" fontId="44" fillId="7" borderId="3" xfId="2" applyFont="1" applyFill="1" applyBorder="1" applyAlignment="1">
      <alignment horizontal="center"/>
    </xf>
    <xf numFmtId="169" fontId="44" fillId="7" borderId="0" xfId="3" applyNumberFormat="1" applyFont="1" applyFill="1" applyBorder="1" applyAlignment="1">
      <alignment horizontal="center" vertical="center"/>
    </xf>
    <xf numFmtId="169" fontId="44" fillId="7" borderId="100" xfId="3" applyNumberFormat="1" applyFont="1" applyFill="1" applyBorder="1" applyAlignment="1">
      <alignment horizontal="center" vertical="center"/>
    </xf>
    <xf numFmtId="169" fontId="44" fillId="7" borderId="75" xfId="3" applyNumberFormat="1" applyFont="1" applyFill="1" applyBorder="1" applyAlignment="1">
      <alignment horizontal="center" vertical="center"/>
    </xf>
    <xf numFmtId="169" fontId="44" fillId="7" borderId="38" xfId="3" applyNumberFormat="1" applyFont="1" applyFill="1" applyBorder="1" applyAlignment="1">
      <alignment horizontal="center" vertical="center"/>
    </xf>
    <xf numFmtId="169" fontId="44" fillId="7" borderId="96" xfId="3" applyNumberFormat="1" applyFont="1" applyFill="1" applyBorder="1" applyAlignment="1">
      <alignment horizontal="center" vertical="center"/>
    </xf>
    <xf numFmtId="169" fontId="44" fillId="7" borderId="53" xfId="3" applyNumberFormat="1" applyFont="1" applyFill="1" applyBorder="1" applyAlignment="1">
      <alignment horizontal="center" vertical="center"/>
    </xf>
    <xf numFmtId="169" fontId="44" fillId="7" borderId="97" xfId="3" applyNumberFormat="1" applyFont="1" applyFill="1" applyBorder="1" applyAlignment="1">
      <alignment horizontal="center" vertical="center"/>
    </xf>
    <xf numFmtId="169" fontId="45" fillId="7" borderId="0" xfId="3" applyNumberFormat="1" applyFont="1" applyFill="1" applyBorder="1" applyAlignment="1">
      <alignment horizontal="center" vertical="center"/>
    </xf>
    <xf numFmtId="169" fontId="45" fillId="7" borderId="53" xfId="3" applyNumberFormat="1" applyFont="1" applyFill="1" applyBorder="1" applyAlignment="1">
      <alignment horizontal="center" vertical="center"/>
    </xf>
    <xf numFmtId="169" fontId="45" fillId="7" borderId="38" xfId="3" applyNumberFormat="1" applyFont="1" applyFill="1" applyBorder="1" applyAlignment="1">
      <alignment horizontal="center" vertical="center"/>
    </xf>
    <xf numFmtId="169" fontId="45" fillId="7" borderId="97" xfId="3" applyNumberFormat="1" applyFont="1" applyFill="1" applyBorder="1" applyAlignment="1">
      <alignment horizontal="center" vertical="center"/>
    </xf>
    <xf numFmtId="169" fontId="44" fillId="7" borderId="0" xfId="3" applyNumberFormat="1" applyFont="1" applyFill="1" applyBorder="1" applyAlignment="1">
      <alignment horizontal="center"/>
    </xf>
    <xf numFmtId="169" fontId="44" fillId="7" borderId="53" xfId="3" applyNumberFormat="1" applyFont="1" applyFill="1" applyBorder="1" applyAlignment="1">
      <alignment horizontal="center"/>
    </xf>
    <xf numFmtId="169" fontId="44" fillId="7" borderId="38" xfId="3" applyNumberFormat="1" applyFont="1" applyFill="1" applyBorder="1" applyAlignment="1">
      <alignment horizontal="center"/>
    </xf>
    <xf numFmtId="169" fontId="45" fillId="7" borderId="0" xfId="3" applyNumberFormat="1" applyFont="1" applyFill="1" applyBorder="1" applyAlignment="1">
      <alignment horizontal="center"/>
    </xf>
    <xf numFmtId="169" fontId="45" fillId="7" borderId="53" xfId="3" applyNumberFormat="1" applyFont="1" applyFill="1" applyBorder="1" applyAlignment="1">
      <alignment horizontal="center"/>
    </xf>
    <xf numFmtId="169" fontId="42" fillId="7" borderId="0" xfId="3" applyNumberFormat="1" applyFont="1" applyFill="1" applyBorder="1" applyAlignment="1">
      <alignment horizontal="center"/>
    </xf>
    <xf numFmtId="169" fontId="42" fillId="7" borderId="38" xfId="3" applyNumberFormat="1" applyFont="1" applyFill="1" applyBorder="1" applyAlignment="1">
      <alignment horizontal="center"/>
    </xf>
    <xf numFmtId="169" fontId="44" fillId="7" borderId="98" xfId="3" applyNumberFormat="1" applyFont="1" applyFill="1" applyBorder="1" applyAlignment="1">
      <alignment horizontal="center" vertical="center"/>
    </xf>
    <xf numFmtId="169" fontId="44" fillId="7" borderId="5" xfId="3" applyNumberFormat="1" applyFont="1" applyFill="1" applyBorder="1" applyAlignment="1">
      <alignment horizontal="center" vertical="center"/>
    </xf>
    <xf numFmtId="169" fontId="44" fillId="7" borderId="1" xfId="3" applyNumberFormat="1" applyFont="1" applyFill="1" applyBorder="1" applyAlignment="1">
      <alignment horizontal="center" vertical="center"/>
    </xf>
    <xf numFmtId="169" fontId="44" fillId="7" borderId="2" xfId="3" applyNumberFormat="1" applyFont="1" applyFill="1" applyBorder="1" applyAlignment="1">
      <alignment horizontal="center" vertical="center"/>
    </xf>
    <xf numFmtId="0" fontId="0" fillId="3" borderId="6" xfId="0" quotePrefix="1" applyFill="1" applyBorder="1" applyAlignment="1">
      <alignment horizontal="center" vertical="top" wrapText="1"/>
    </xf>
    <xf numFmtId="2" fontId="0" fillId="3" borderId="6" xfId="0" applyNumberFormat="1" applyFill="1" applyBorder="1" applyAlignment="1">
      <alignment horizontal="center" vertical="top" wrapText="1"/>
    </xf>
    <xf numFmtId="0" fontId="0" fillId="7" borderId="18" xfId="0" applyFill="1" applyBorder="1" applyAlignment="1">
      <alignment horizontal="center" vertical="center" wrapText="1"/>
    </xf>
    <xf numFmtId="0" fontId="0" fillId="7" borderId="19" xfId="0" applyFill="1" applyBorder="1" applyAlignment="1">
      <alignment horizontal="center" vertical="center" wrapText="1"/>
    </xf>
    <xf numFmtId="165" fontId="0" fillId="3" borderId="7" xfId="0" applyNumberFormat="1" applyFill="1" applyBorder="1" applyAlignment="1">
      <alignment horizontal="center" vertical="top" wrapText="1"/>
    </xf>
    <xf numFmtId="0" fontId="29" fillId="0" borderId="0" xfId="0" applyFont="1" applyBorder="1" applyAlignment="1">
      <alignment horizontal="left" vertical="center" wrapText="1"/>
    </xf>
    <xf numFmtId="0" fontId="0" fillId="7" borderId="29" xfId="0" applyFill="1" applyBorder="1" applyAlignment="1">
      <alignment horizontal="center" vertical="center" wrapText="1"/>
    </xf>
    <xf numFmtId="0" fontId="1" fillId="7" borderId="0" xfId="0" applyFont="1" applyFill="1" applyAlignment="1">
      <alignment horizontal="left" vertical="center" wrapText="1"/>
    </xf>
    <xf numFmtId="0" fontId="0" fillId="7" borderId="39" xfId="0" applyFill="1" applyBorder="1" applyAlignment="1">
      <alignment horizontal="center" vertical="center" wrapText="1"/>
    </xf>
    <xf numFmtId="0" fontId="0" fillId="7" borderId="41" xfId="0" applyFill="1" applyBorder="1" applyAlignment="1">
      <alignment horizontal="center" vertical="center" wrapText="1"/>
    </xf>
    <xf numFmtId="0" fontId="14" fillId="7" borderId="0" xfId="0" applyFont="1" applyFill="1" applyAlignment="1">
      <alignment horizontal="left" vertical="center" wrapText="1"/>
    </xf>
    <xf numFmtId="0" fontId="1" fillId="7" borderId="0" xfId="0" applyFont="1" applyFill="1" applyBorder="1" applyAlignment="1">
      <alignment horizontal="center" vertical="center" wrapText="1"/>
    </xf>
    <xf numFmtId="0" fontId="10" fillId="7" borderId="0" xfId="0" applyFont="1" applyFill="1" applyAlignment="1">
      <alignment horizontal="left" vertical="center" wrapText="1"/>
    </xf>
    <xf numFmtId="0" fontId="1" fillId="7" borderId="0" xfId="0" applyFont="1" applyFill="1" applyAlignment="1">
      <alignment horizontal="center" vertical="center" wrapText="1"/>
    </xf>
    <xf numFmtId="0" fontId="0" fillId="7" borderId="0" xfId="0" applyFill="1" applyBorder="1" applyAlignment="1">
      <alignment horizontal="left" vertical="center" wrapText="1"/>
    </xf>
    <xf numFmtId="0" fontId="0" fillId="7" borderId="49" xfId="0" applyFill="1" applyBorder="1" applyAlignment="1">
      <alignment horizontal="center" vertical="center" wrapText="1"/>
    </xf>
    <xf numFmtId="0" fontId="0" fillId="7" borderId="33" xfId="0" applyFill="1" applyBorder="1" applyAlignment="1">
      <alignment horizontal="center" vertical="center" wrapText="1"/>
    </xf>
    <xf numFmtId="0" fontId="0" fillId="7" borderId="14" xfId="0" applyFill="1" applyBorder="1" applyAlignment="1">
      <alignment horizontal="center" vertical="center" wrapText="1"/>
    </xf>
    <xf numFmtId="0" fontId="0" fillId="7" borderId="84" xfId="0" applyFill="1" applyBorder="1" applyAlignment="1">
      <alignment horizontal="center" vertical="center" wrapText="1"/>
    </xf>
    <xf numFmtId="0" fontId="0" fillId="7" borderId="27" xfId="0" applyFill="1" applyBorder="1" applyAlignment="1">
      <alignment horizontal="center" vertical="center" wrapText="1"/>
    </xf>
    <xf numFmtId="0" fontId="0" fillId="7" borderId="70" xfId="0" applyFill="1" applyBorder="1" applyAlignment="1">
      <alignment horizontal="center" vertical="center" wrapText="1"/>
    </xf>
    <xf numFmtId="0" fontId="0" fillId="7" borderId="71" xfId="0" applyFill="1" applyBorder="1" applyAlignment="1">
      <alignment horizontal="center" vertical="center" wrapText="1"/>
    </xf>
    <xf numFmtId="0" fontId="1" fillId="7" borderId="26" xfId="0" applyFont="1" applyFill="1" applyBorder="1" applyAlignment="1">
      <alignment horizontal="center" vertical="center" wrapText="1"/>
    </xf>
    <xf numFmtId="0" fontId="1" fillId="7" borderId="47" xfId="0" applyFont="1" applyFill="1" applyBorder="1" applyAlignment="1">
      <alignment horizontal="center" vertical="center" wrapText="1"/>
    </xf>
    <xf numFmtId="0" fontId="0" fillId="7" borderId="15" xfId="0" applyFill="1" applyBorder="1" applyAlignment="1">
      <alignment horizontal="center" vertical="center" wrapText="1"/>
    </xf>
    <xf numFmtId="0" fontId="0" fillId="7" borderId="16" xfId="0" applyFill="1" applyBorder="1" applyAlignment="1">
      <alignment horizontal="center" vertical="center" wrapText="1"/>
    </xf>
    <xf numFmtId="0" fontId="0" fillId="7" borderId="17" xfId="0" applyFill="1" applyBorder="1" applyAlignment="1">
      <alignment horizontal="center" vertical="center" wrapText="1"/>
    </xf>
    <xf numFmtId="0" fontId="0" fillId="7" borderId="18" xfId="0" applyFill="1" applyBorder="1" applyAlignment="1">
      <alignment horizontal="center" vertical="center" wrapText="1"/>
    </xf>
    <xf numFmtId="0" fontId="0" fillId="7" borderId="19" xfId="0" applyFill="1" applyBorder="1" applyAlignment="1">
      <alignment horizontal="center" vertical="center" wrapText="1"/>
    </xf>
    <xf numFmtId="0" fontId="0" fillId="7" borderId="20" xfId="0" applyFill="1" applyBorder="1" applyAlignment="1">
      <alignment horizontal="center" vertical="center" wrapText="1"/>
    </xf>
    <xf numFmtId="0" fontId="0" fillId="7" borderId="21" xfId="0" applyFill="1" applyBorder="1" applyAlignment="1">
      <alignment horizontal="center" vertical="center" wrapText="1"/>
    </xf>
    <xf numFmtId="0" fontId="21" fillId="9" borderId="33" xfId="0" applyFont="1" applyFill="1" applyBorder="1" applyAlignment="1">
      <alignment horizontal="center" vertical="center" wrapText="1"/>
    </xf>
    <xf numFmtId="0" fontId="21" fillId="9" borderId="14"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0" fillId="7" borderId="43" xfId="0" applyFill="1" applyBorder="1" applyAlignment="1">
      <alignment horizontal="center" vertical="center" wrapText="1"/>
    </xf>
    <xf numFmtId="0" fontId="0" fillId="7" borderId="1" xfId="0" applyFill="1" applyBorder="1" applyAlignment="1">
      <alignment horizontal="center" vertical="center" wrapText="1"/>
    </xf>
    <xf numFmtId="0" fontId="0" fillId="7" borderId="69" xfId="0" applyFill="1" applyBorder="1" applyAlignment="1">
      <alignment horizontal="center" vertical="center" wrapText="1"/>
    </xf>
    <xf numFmtId="0" fontId="14" fillId="7" borderId="42" xfId="0" applyFont="1" applyFill="1" applyBorder="1" applyAlignment="1">
      <alignment horizontal="left" vertical="center" wrapText="1"/>
    </xf>
    <xf numFmtId="0" fontId="14" fillId="7" borderId="0" xfId="0" applyFont="1" applyFill="1" applyBorder="1" applyAlignment="1">
      <alignment horizontal="left" vertical="center" wrapText="1"/>
    </xf>
    <xf numFmtId="0" fontId="0" fillId="7" borderId="14" xfId="0" applyFill="1" applyBorder="1" applyAlignment="1">
      <alignment horizontal="center" vertical="center" wrapText="1"/>
    </xf>
    <xf numFmtId="0" fontId="0" fillId="7" borderId="18" xfId="0" applyFill="1" applyBorder="1" applyAlignment="1">
      <alignment horizontal="center" vertical="center" wrapText="1"/>
    </xf>
    <xf numFmtId="0" fontId="0" fillId="7" borderId="19" xfId="0" applyFill="1" applyBorder="1" applyAlignment="1">
      <alignment horizontal="center" vertical="center" wrapText="1"/>
    </xf>
    <xf numFmtId="0" fontId="29" fillId="7" borderId="0" xfId="0" applyFont="1" applyFill="1" applyBorder="1" applyAlignment="1">
      <alignment horizontal="left" vertical="center" wrapText="1"/>
    </xf>
    <xf numFmtId="0" fontId="0" fillId="7" borderId="0" xfId="0" quotePrefix="1" applyFill="1" applyAlignment="1">
      <alignment horizontal="center" vertical="top" wrapText="1"/>
    </xf>
    <xf numFmtId="2" fontId="0" fillId="7" borderId="29" xfId="0" applyNumberFormat="1" applyFill="1" applyBorder="1" applyAlignment="1">
      <alignment horizontal="center" vertical="center" wrapText="1"/>
    </xf>
    <xf numFmtId="0" fontId="0" fillId="9" borderId="33" xfId="0" applyFill="1" applyBorder="1" applyAlignment="1">
      <alignment horizontal="center" vertical="center" wrapText="1"/>
    </xf>
    <xf numFmtId="0" fontId="0" fillId="7" borderId="81" xfId="0" applyFill="1" applyBorder="1" applyAlignment="1">
      <alignment horizontal="center" vertical="center" wrapText="1"/>
    </xf>
    <xf numFmtId="0" fontId="0" fillId="2" borderId="7" xfId="0" applyFont="1" applyFill="1" applyBorder="1" applyAlignment="1">
      <alignment horizontal="center" vertical="top" wrapText="1"/>
    </xf>
    <xf numFmtId="11" fontId="0" fillId="7" borderId="0" xfId="0" applyNumberFormat="1" applyFill="1" applyBorder="1"/>
    <xf numFmtId="0" fontId="5" fillId="7" borderId="42" xfId="0" applyFont="1" applyFill="1" applyBorder="1" applyAlignment="1">
      <alignment horizontal="center" vertical="center" wrapText="1"/>
    </xf>
    <xf numFmtId="0" fontId="0" fillId="7" borderId="0" xfId="0" applyFill="1" applyAlignment="1">
      <alignment horizontal="left" vertical="top"/>
    </xf>
    <xf numFmtId="0" fontId="5" fillId="7" borderId="0" xfId="0" applyFont="1" applyFill="1" applyBorder="1" applyAlignment="1">
      <alignment horizontal="center" vertical="center" wrapText="1"/>
    </xf>
    <xf numFmtId="0" fontId="0" fillId="7" borderId="0" xfId="0" applyFill="1" applyBorder="1" applyAlignment="1">
      <alignment vertical="center" wrapText="1"/>
    </xf>
    <xf numFmtId="0" fontId="0" fillId="7" borderId="0" xfId="0" applyFill="1" applyBorder="1" applyAlignment="1">
      <alignment horizontal="center" vertical="center"/>
    </xf>
    <xf numFmtId="0" fontId="0" fillId="7" borderId="0" xfId="0" applyFill="1" applyBorder="1" applyAlignment="1">
      <alignment vertical="center"/>
    </xf>
    <xf numFmtId="2" fontId="0" fillId="7" borderId="0" xfId="0" applyNumberFormat="1" applyFill="1" applyBorder="1" applyAlignment="1">
      <alignment horizontal="center"/>
    </xf>
    <xf numFmtId="2" fontId="0" fillId="7" borderId="0" xfId="0" applyNumberFormat="1" applyFill="1" applyBorder="1" applyAlignment="1">
      <alignment horizontal="center" vertical="center"/>
    </xf>
    <xf numFmtId="165" fontId="0" fillId="7" borderId="0" xfId="0" applyNumberFormat="1" applyFill="1" applyBorder="1" applyAlignment="1">
      <alignment horizontal="center"/>
    </xf>
    <xf numFmtId="2" fontId="19" fillId="7" borderId="0" xfId="0" applyNumberFormat="1" applyFont="1" applyFill="1" applyBorder="1" applyAlignment="1">
      <alignment horizontal="center" vertical="center"/>
    </xf>
    <xf numFmtId="0" fontId="0" fillId="7" borderId="13" xfId="0" applyFont="1" applyFill="1" applyBorder="1" applyAlignment="1">
      <alignment vertical="top" wrapText="1"/>
    </xf>
    <xf numFmtId="0" fontId="0" fillId="7" borderId="7" xfId="0" applyFont="1" applyFill="1" applyBorder="1" applyAlignment="1">
      <alignment horizontal="center" vertical="top" wrapText="1"/>
    </xf>
    <xf numFmtId="0" fontId="0" fillId="10" borderId="8" xfId="0" applyFont="1" applyFill="1" applyBorder="1" applyAlignment="1">
      <alignment horizontal="center" vertical="top" wrapText="1"/>
    </xf>
    <xf numFmtId="0" fontId="0" fillId="10" borderId="7" xfId="0" applyFont="1" applyFill="1" applyBorder="1" applyAlignment="1">
      <alignment horizontal="center" vertical="top" wrapText="1"/>
    </xf>
    <xf numFmtId="0" fontId="0" fillId="10" borderId="7" xfId="0" quotePrefix="1" applyFont="1" applyFill="1" applyBorder="1" applyAlignment="1">
      <alignment horizontal="center" vertical="top" wrapText="1"/>
    </xf>
    <xf numFmtId="0" fontId="0" fillId="10" borderId="6" xfId="0" applyFont="1" applyFill="1" applyBorder="1" applyAlignment="1">
      <alignment horizontal="center" vertical="top" wrapText="1"/>
    </xf>
    <xf numFmtId="49" fontId="0" fillId="2" borderId="7" xfId="0" applyNumberFormat="1" applyFont="1" applyFill="1" applyBorder="1" applyAlignment="1">
      <alignment horizontal="center" vertical="top" wrapText="1"/>
    </xf>
    <xf numFmtId="0" fontId="0" fillId="2" borderId="6" xfId="0" quotePrefix="1" applyFont="1" applyFill="1" applyBorder="1" applyAlignment="1">
      <alignment horizontal="center" vertical="top" wrapText="1"/>
    </xf>
    <xf numFmtId="0" fontId="0" fillId="4" borderId="7" xfId="0" applyFont="1" applyFill="1" applyBorder="1" applyAlignment="1">
      <alignment horizontal="center" vertical="top" wrapText="1"/>
    </xf>
    <xf numFmtId="0" fontId="0" fillId="3" borderId="8" xfId="0" applyFont="1" applyFill="1" applyBorder="1" applyAlignment="1">
      <alignment horizontal="center" vertical="top" wrapText="1"/>
    </xf>
    <xf numFmtId="0" fontId="0" fillId="3" borderId="7" xfId="0" applyFont="1" applyFill="1" applyBorder="1" applyAlignment="1">
      <alignment horizontal="center" vertical="top" wrapText="1"/>
    </xf>
    <xf numFmtId="0" fontId="0" fillId="3" borderId="7" xfId="0" quotePrefix="1" applyFont="1" applyFill="1" applyBorder="1" applyAlignment="1">
      <alignment horizontal="center" vertical="top" wrapText="1"/>
    </xf>
    <xf numFmtId="0" fontId="0" fillId="3" borderId="6" xfId="0" quotePrefix="1" applyFont="1" applyFill="1" applyBorder="1" applyAlignment="1">
      <alignment horizontal="center" vertical="top" wrapText="1"/>
    </xf>
    <xf numFmtId="0" fontId="0" fillId="6" borderId="7" xfId="0" applyFont="1" applyFill="1" applyBorder="1" applyAlignment="1">
      <alignment horizontal="left" vertical="top" wrapText="1" indent="1"/>
    </xf>
    <xf numFmtId="0" fontId="0" fillId="6" borderId="7" xfId="0" applyFont="1" applyFill="1" applyBorder="1" applyAlignment="1">
      <alignment horizontal="center" vertical="top" wrapText="1"/>
    </xf>
    <xf numFmtId="0" fontId="3" fillId="6" borderId="7" xfId="1" applyFont="1" applyFill="1" applyBorder="1" applyAlignment="1">
      <alignment horizontal="center" vertical="top" wrapText="1"/>
    </xf>
    <xf numFmtId="0" fontId="3" fillId="6" borderId="6" xfId="1" applyFont="1" applyFill="1" applyBorder="1" applyAlignment="1">
      <alignment horizontal="center" vertical="top" wrapText="1"/>
    </xf>
    <xf numFmtId="165" fontId="0" fillId="3" borderId="7" xfId="0" applyNumberFormat="1" applyFont="1" applyFill="1" applyBorder="1" applyAlignment="1">
      <alignment horizontal="center" vertical="top" wrapText="1"/>
    </xf>
    <xf numFmtId="0" fontId="0" fillId="7" borderId="0" xfId="0" applyFill="1" applyBorder="1" applyAlignment="1">
      <alignment horizontal="left" vertical="center"/>
    </xf>
    <xf numFmtId="0" fontId="21" fillId="9" borderId="49" xfId="0" applyFont="1" applyFill="1" applyBorder="1" applyAlignment="1">
      <alignment horizontal="center" vertical="center" wrapText="1"/>
    </xf>
    <xf numFmtId="0" fontId="21" fillId="9" borderId="59" xfId="0" applyFont="1" applyFill="1" applyBorder="1" applyAlignment="1">
      <alignment horizontal="center" vertical="center" wrapText="1"/>
    </xf>
    <xf numFmtId="0" fontId="0" fillId="9" borderId="49" xfId="0" applyFill="1" applyBorder="1" applyAlignment="1">
      <alignment vertical="center" wrapText="1"/>
    </xf>
    <xf numFmtId="0" fontId="5" fillId="7" borderId="98" xfId="0" applyFont="1" applyFill="1" applyBorder="1" applyAlignment="1">
      <alignment horizontal="center" vertical="center" wrapText="1"/>
    </xf>
    <xf numFmtId="0" fontId="5" fillId="7" borderId="49" xfId="0" applyFont="1" applyFill="1" applyBorder="1" applyAlignment="1">
      <alignment horizontal="center" vertical="center" wrapText="1"/>
    </xf>
    <xf numFmtId="2" fontId="5" fillId="7" borderId="14" xfId="0" applyNumberFormat="1" applyFont="1" applyFill="1" applyBorder="1" applyAlignment="1">
      <alignment horizontal="center" vertical="center" wrapText="1"/>
    </xf>
    <xf numFmtId="0" fontId="0" fillId="2" borderId="6" xfId="0" applyFont="1" applyFill="1" applyBorder="1" applyAlignment="1">
      <alignment horizontal="center" vertical="top" wrapText="1"/>
    </xf>
    <xf numFmtId="0" fontId="0" fillId="3" borderId="6" xfId="0" applyFont="1" applyFill="1" applyBorder="1" applyAlignment="1">
      <alignment horizontal="center" vertical="top" wrapText="1"/>
    </xf>
    <xf numFmtId="0" fontId="0" fillId="7" borderId="41" xfId="0" applyFont="1" applyFill="1" applyBorder="1" applyAlignment="1">
      <alignment horizontal="center" vertical="center" wrapText="1"/>
    </xf>
    <xf numFmtId="0" fontId="0" fillId="7" borderId="2" xfId="0" applyFont="1" applyFill="1" applyBorder="1" applyAlignment="1">
      <alignment horizontal="center" vertical="center" wrapText="1"/>
    </xf>
    <xf numFmtId="0" fontId="0" fillId="7" borderId="39" xfId="0" applyFont="1" applyFill="1" applyBorder="1" applyAlignment="1">
      <alignment horizontal="center" vertical="center" wrapText="1"/>
    </xf>
    <xf numFmtId="0" fontId="0" fillId="7" borderId="3" xfId="0" applyFont="1" applyFill="1" applyBorder="1" applyAlignment="1">
      <alignment horizontal="center" vertical="center" wrapText="1"/>
    </xf>
    <xf numFmtId="0" fontId="0" fillId="0" borderId="7" xfId="0" applyFont="1" applyFill="1" applyBorder="1" applyAlignment="1">
      <alignment horizontal="center" vertical="top" wrapText="1"/>
    </xf>
    <xf numFmtId="0" fontId="5" fillId="9" borderId="18" xfId="0" applyFont="1" applyFill="1" applyBorder="1" applyAlignment="1">
      <alignment horizontal="center" vertical="center" wrapText="1"/>
    </xf>
    <xf numFmtId="0" fontId="5" fillId="9" borderId="19" xfId="0" applyFont="1" applyFill="1" applyBorder="1" applyAlignment="1">
      <alignment horizontal="center" vertical="center" wrapText="1"/>
    </xf>
    <xf numFmtId="0" fontId="4" fillId="7" borderId="24" xfId="0" applyFont="1" applyFill="1" applyBorder="1" applyAlignment="1">
      <alignment horizontal="left" vertical="center" wrapText="1"/>
    </xf>
    <xf numFmtId="0" fontId="29" fillId="7" borderId="38" xfId="0" applyFont="1" applyFill="1" applyBorder="1" applyAlignment="1">
      <alignment vertical="top" wrapText="1"/>
    </xf>
    <xf numFmtId="0" fontId="0" fillId="7" borderId="62" xfId="0" applyFont="1" applyFill="1" applyBorder="1" applyAlignment="1">
      <alignment horizontal="center" vertical="top" wrapText="1"/>
    </xf>
    <xf numFmtId="0" fontId="0" fillId="10" borderId="79" xfId="0" applyFont="1" applyFill="1" applyBorder="1" applyAlignment="1">
      <alignment horizontal="center" vertical="top" wrapText="1"/>
    </xf>
    <xf numFmtId="0" fontId="0" fillId="10" borderId="62" xfId="0" applyFont="1" applyFill="1" applyBorder="1" applyAlignment="1">
      <alignment horizontal="center" vertical="top" wrapText="1"/>
    </xf>
    <xf numFmtId="0" fontId="0" fillId="10" borderId="80" xfId="0" applyFont="1" applyFill="1" applyBorder="1" applyAlignment="1">
      <alignment horizontal="center" vertical="top" wrapText="1"/>
    </xf>
    <xf numFmtId="0" fontId="0" fillId="2" borderId="62" xfId="0" applyFont="1" applyFill="1" applyBorder="1" applyAlignment="1">
      <alignment horizontal="center" vertical="top" wrapText="1"/>
    </xf>
    <xf numFmtId="0" fontId="0" fillId="2" borderId="80" xfId="0" applyFont="1" applyFill="1" applyBorder="1" applyAlignment="1">
      <alignment horizontal="center" vertical="top" wrapText="1"/>
    </xf>
    <xf numFmtId="0" fontId="0" fillId="4" borderId="62" xfId="0" applyFont="1" applyFill="1" applyBorder="1" applyAlignment="1">
      <alignment horizontal="center" vertical="top" wrapText="1"/>
    </xf>
    <xf numFmtId="0" fontId="0" fillId="3" borderId="79" xfId="0" quotePrefix="1" applyFont="1" applyFill="1" applyBorder="1" applyAlignment="1">
      <alignment horizontal="center" vertical="top" wrapText="1"/>
    </xf>
    <xf numFmtId="0" fontId="0" fillId="3" borderId="62" xfId="0" applyFont="1" applyFill="1" applyBorder="1" applyAlignment="1">
      <alignment horizontal="center" vertical="top" wrapText="1"/>
    </xf>
    <xf numFmtId="0" fontId="0" fillId="3" borderId="80" xfId="0" applyFont="1" applyFill="1" applyBorder="1" applyAlignment="1">
      <alignment horizontal="center" vertical="top" wrapText="1"/>
    </xf>
    <xf numFmtId="0" fontId="0" fillId="6" borderId="62" xfId="0" applyFont="1" applyFill="1" applyBorder="1" applyAlignment="1">
      <alignment horizontal="left" vertical="top" wrapText="1" indent="1"/>
    </xf>
    <xf numFmtId="0" fontId="0" fillId="6" borderId="62" xfId="0" applyFont="1" applyFill="1" applyBorder="1" applyAlignment="1">
      <alignment horizontal="center" vertical="top" wrapText="1"/>
    </xf>
    <xf numFmtId="0" fontId="0" fillId="4" borderId="7" xfId="0" quotePrefix="1" applyFont="1" applyFill="1" applyBorder="1" applyAlignment="1">
      <alignment horizontal="center" vertical="top" wrapText="1"/>
    </xf>
    <xf numFmtId="0" fontId="0" fillId="2" borderId="7" xfId="0" quotePrefix="1" applyFont="1" applyFill="1" applyBorder="1" applyAlignment="1">
      <alignment horizontal="center" vertical="top" wrapText="1"/>
    </xf>
    <xf numFmtId="0" fontId="0" fillId="7" borderId="95" xfId="0" applyFill="1" applyBorder="1" applyAlignment="1">
      <alignment horizontal="center" vertical="center" wrapText="1"/>
    </xf>
    <xf numFmtId="0" fontId="21" fillId="9" borderId="95" xfId="0" applyFont="1" applyFill="1" applyBorder="1" applyAlignment="1">
      <alignment horizontal="center" vertical="center" wrapText="1"/>
    </xf>
    <xf numFmtId="0" fontId="0" fillId="7" borderId="50" xfId="0" applyFill="1" applyBorder="1" applyAlignment="1">
      <alignment horizontal="center" vertical="center" wrapText="1"/>
    </xf>
    <xf numFmtId="0" fontId="0" fillId="3" borderId="8" xfId="0" quotePrefix="1" applyFont="1" applyFill="1" applyBorder="1" applyAlignment="1">
      <alignment horizontal="center" vertical="top" wrapText="1"/>
    </xf>
    <xf numFmtId="0" fontId="0" fillId="7" borderId="0" xfId="0" applyFill="1" applyBorder="1" applyAlignment="1">
      <alignment vertical="top"/>
    </xf>
    <xf numFmtId="0" fontId="15" fillId="7" borderId="40" xfId="0" applyFont="1" applyFill="1" applyBorder="1" applyAlignment="1">
      <alignment vertical="center"/>
    </xf>
    <xf numFmtId="0" fontId="15" fillId="8" borderId="40" xfId="0" applyFont="1" applyFill="1" applyBorder="1" applyAlignment="1">
      <alignment vertical="center"/>
    </xf>
    <xf numFmtId="0" fontId="15" fillId="8" borderId="41" xfId="0" applyFont="1" applyFill="1" applyBorder="1" applyAlignment="1">
      <alignment vertical="center"/>
    </xf>
    <xf numFmtId="0" fontId="15" fillId="7" borderId="42" xfId="0" applyFont="1" applyFill="1" applyBorder="1" applyAlignment="1">
      <alignment vertical="center"/>
    </xf>
    <xf numFmtId="0" fontId="15" fillId="7" borderId="0" xfId="0" applyFont="1" applyFill="1" applyBorder="1" applyAlignment="1">
      <alignment vertical="center"/>
    </xf>
    <xf numFmtId="0" fontId="15" fillId="8" borderId="0" xfId="0" applyFont="1" applyFill="1" applyBorder="1" applyAlignment="1">
      <alignment vertical="center"/>
    </xf>
    <xf numFmtId="0" fontId="18" fillId="7" borderId="42" xfId="0" applyFont="1" applyFill="1" applyBorder="1" applyAlignment="1">
      <alignment vertical="center"/>
    </xf>
    <xf numFmtId="11" fontId="15" fillId="7" borderId="0" xfId="0" applyNumberFormat="1" applyFont="1" applyFill="1" applyBorder="1" applyAlignment="1">
      <alignment horizontal="right" vertical="center"/>
    </xf>
    <xf numFmtId="11" fontId="15" fillId="8" borderId="0" xfId="0" applyNumberFormat="1" applyFont="1" applyFill="1" applyBorder="1" applyAlignment="1">
      <alignment horizontal="right" vertical="center"/>
    </xf>
    <xf numFmtId="0" fontId="18" fillId="7" borderId="0" xfId="0" applyFont="1" applyFill="1" applyBorder="1" applyAlignment="1">
      <alignment vertical="center"/>
    </xf>
    <xf numFmtId="0" fontId="15" fillId="7" borderId="0" xfId="0" applyFont="1" applyFill="1" applyBorder="1" applyAlignment="1">
      <alignment horizontal="right" vertical="center"/>
    </xf>
    <xf numFmtId="0" fontId="16" fillId="7" borderId="0" xfId="0" applyFont="1" applyFill="1" applyBorder="1" applyAlignment="1">
      <alignment vertical="center"/>
    </xf>
    <xf numFmtId="0" fontId="12" fillId="7" borderId="0" xfId="0" applyFont="1" applyFill="1" applyBorder="1" applyAlignment="1">
      <alignment vertical="center"/>
    </xf>
    <xf numFmtId="11" fontId="17" fillId="7" borderId="0" xfId="0" applyNumberFormat="1" applyFont="1" applyFill="1" applyBorder="1" applyAlignment="1">
      <alignment horizontal="center" vertical="center"/>
    </xf>
    <xf numFmtId="0" fontId="15" fillId="7" borderId="0" xfId="0" applyFont="1" applyFill="1" applyBorder="1" applyAlignment="1">
      <alignment horizontal="center" vertical="center"/>
    </xf>
    <xf numFmtId="0" fontId="17" fillId="7" borderId="0" xfId="0" applyFont="1" applyFill="1" applyBorder="1" applyAlignment="1">
      <alignment horizontal="center" vertical="center"/>
    </xf>
    <xf numFmtId="0" fontId="15" fillId="7" borderId="3" xfId="0" applyFont="1" applyFill="1" applyBorder="1" applyAlignment="1">
      <alignment vertical="center"/>
    </xf>
    <xf numFmtId="0" fontId="15" fillId="7" borderId="1" xfId="0" applyFont="1" applyFill="1" applyBorder="1" applyAlignment="1">
      <alignment horizontal="right" vertical="center"/>
    </xf>
    <xf numFmtId="11" fontId="17" fillId="7" borderId="1" xfId="0" applyNumberFormat="1" applyFont="1" applyFill="1" applyBorder="1" applyAlignment="1">
      <alignment horizontal="center" vertical="center"/>
    </xf>
    <xf numFmtId="11" fontId="15" fillId="8" borderId="1" xfId="0" applyNumberFormat="1" applyFont="1" applyFill="1" applyBorder="1" applyAlignment="1">
      <alignment horizontal="right" vertical="center"/>
    </xf>
    <xf numFmtId="11" fontId="15" fillId="7" borderId="1" xfId="0" applyNumberFormat="1" applyFont="1" applyFill="1" applyBorder="1" applyAlignment="1">
      <alignment horizontal="right" vertical="center"/>
    </xf>
    <xf numFmtId="11" fontId="15" fillId="8" borderId="2" xfId="0" applyNumberFormat="1" applyFont="1" applyFill="1" applyBorder="1" applyAlignment="1">
      <alignment horizontal="right" vertical="center"/>
    </xf>
    <xf numFmtId="0" fontId="13" fillId="7" borderId="0" xfId="0" applyFont="1" applyFill="1" applyAlignment="1">
      <alignment horizontal="left" vertical="top" wrapText="1"/>
    </xf>
    <xf numFmtId="11" fontId="1" fillId="7" borderId="0" xfId="0" applyNumberFormat="1" applyFont="1" applyFill="1" applyBorder="1" applyAlignment="1">
      <alignment horizontal="center" vertical="center"/>
    </xf>
    <xf numFmtId="11" fontId="0" fillId="7" borderId="39" xfId="0" applyNumberFormat="1" applyFill="1" applyBorder="1" applyAlignment="1">
      <alignment horizontal="center" vertical="center"/>
    </xf>
    <xf numFmtId="11" fontId="0" fillId="7" borderId="41" xfId="0" applyNumberFormat="1" applyFill="1" applyBorder="1" applyAlignment="1">
      <alignment horizontal="center" vertical="center"/>
    </xf>
    <xf numFmtId="11" fontId="0" fillId="7" borderId="42" xfId="0" applyNumberFormat="1" applyFill="1" applyBorder="1" applyAlignment="1">
      <alignment horizontal="center" vertical="center"/>
    </xf>
    <xf numFmtId="11" fontId="0" fillId="7" borderId="38" xfId="0" applyNumberFormat="1" applyFill="1" applyBorder="1" applyAlignment="1">
      <alignment horizontal="center" vertical="center"/>
    </xf>
    <xf numFmtId="11" fontId="0" fillId="7" borderId="3" xfId="0" applyNumberFormat="1" applyFill="1" applyBorder="1" applyAlignment="1">
      <alignment horizontal="center" vertical="center"/>
    </xf>
    <xf numFmtId="11" fontId="0" fillId="7" borderId="2" xfId="0" applyNumberFormat="1" applyFill="1" applyBorder="1" applyAlignment="1">
      <alignment horizontal="center" vertical="center"/>
    </xf>
    <xf numFmtId="0" fontId="0" fillId="7" borderId="2" xfId="0" applyFill="1" applyBorder="1"/>
    <xf numFmtId="0" fontId="40" fillId="7" borderId="0" xfId="2" applyFont="1" applyFill="1"/>
    <xf numFmtId="0" fontId="39" fillId="7" borderId="0" xfId="2" applyFont="1" applyFill="1"/>
    <xf numFmtId="0" fontId="41" fillId="7" borderId="0" xfId="2" applyFont="1" applyFill="1"/>
    <xf numFmtId="0" fontId="37" fillId="7" borderId="0" xfId="2" applyFont="1" applyFill="1"/>
    <xf numFmtId="0" fontId="5" fillId="7" borderId="0" xfId="0" applyFont="1" applyFill="1"/>
    <xf numFmtId="0" fontId="37" fillId="7" borderId="0" xfId="2" applyFont="1" applyFill="1" applyAlignment="1">
      <alignment horizontal="center"/>
    </xf>
    <xf numFmtId="0" fontId="40" fillId="7" borderId="0" xfId="2" applyFont="1" applyFill="1" applyAlignment="1">
      <alignment horizontal="center"/>
    </xf>
    <xf numFmtId="0" fontId="39" fillId="7" borderId="0" xfId="2" applyFont="1" applyFill="1" applyAlignment="1">
      <alignment horizontal="center"/>
    </xf>
    <xf numFmtId="0" fontId="40" fillId="7" borderId="70" xfId="2" applyFont="1" applyFill="1" applyBorder="1" applyAlignment="1">
      <alignment horizontal="center"/>
    </xf>
    <xf numFmtId="0" fontId="40" fillId="7" borderId="0" xfId="2" applyFont="1" applyFill="1" applyBorder="1" applyAlignment="1">
      <alignment horizontal="center"/>
    </xf>
    <xf numFmtId="0" fontId="39" fillId="7" borderId="70" xfId="2" applyFont="1" applyFill="1" applyBorder="1" applyAlignment="1">
      <alignment horizontal="center"/>
    </xf>
    <xf numFmtId="0" fontId="39" fillId="7" borderId="0" xfId="2" applyFont="1" applyFill="1" applyBorder="1" applyAlignment="1">
      <alignment horizontal="center"/>
    </xf>
    <xf numFmtId="0" fontId="40" fillId="7" borderId="39" xfId="2" applyFont="1" applyFill="1" applyBorder="1" applyAlignment="1">
      <alignment horizontal="center"/>
    </xf>
    <xf numFmtId="0" fontId="40" fillId="7" borderId="40" xfId="2" applyFont="1" applyFill="1" applyBorder="1" applyAlignment="1">
      <alignment horizontal="center"/>
    </xf>
    <xf numFmtId="0" fontId="40" fillId="7" borderId="41" xfId="2" applyFont="1" applyFill="1" applyBorder="1" applyAlignment="1">
      <alignment horizontal="center"/>
    </xf>
    <xf numFmtId="0" fontId="39" fillId="7" borderId="39" xfId="2" applyFont="1" applyFill="1" applyBorder="1" applyAlignment="1">
      <alignment horizontal="center"/>
    </xf>
    <xf numFmtId="0" fontId="39" fillId="7" borderId="40" xfId="2" applyFont="1" applyFill="1" applyBorder="1" applyAlignment="1">
      <alignment horizontal="center"/>
    </xf>
    <xf numFmtId="0" fontId="39" fillId="7" borderId="41" xfId="2" applyFont="1" applyFill="1" applyBorder="1" applyAlignment="1">
      <alignment horizontal="center"/>
    </xf>
    <xf numFmtId="165" fontId="40" fillId="7" borderId="0" xfId="2" applyNumberFormat="1" applyFont="1" applyFill="1" applyAlignment="1">
      <alignment horizontal="center"/>
    </xf>
    <xf numFmtId="11" fontId="40" fillId="7" borderId="0" xfId="2" applyNumberFormat="1" applyFont="1" applyFill="1" applyAlignment="1">
      <alignment horizontal="center"/>
    </xf>
    <xf numFmtId="11" fontId="40" fillId="7" borderId="42" xfId="2" applyNumberFormat="1" applyFont="1" applyFill="1" applyBorder="1" applyAlignment="1">
      <alignment horizontal="center"/>
    </xf>
    <xf numFmtId="11" fontId="40" fillId="7" borderId="0" xfId="2" applyNumberFormat="1" applyFont="1" applyFill="1" applyBorder="1" applyAlignment="1">
      <alignment horizontal="center"/>
    </xf>
    <xf numFmtId="11" fontId="40" fillId="7" borderId="38" xfId="2" applyNumberFormat="1" applyFont="1" applyFill="1" applyBorder="1" applyAlignment="1">
      <alignment horizontal="center"/>
    </xf>
    <xf numFmtId="165" fontId="39" fillId="7" borderId="0" xfId="2" applyNumberFormat="1" applyFont="1" applyFill="1" applyAlignment="1">
      <alignment horizontal="center"/>
    </xf>
    <xf numFmtId="11" fontId="39" fillId="7" borderId="42" xfId="2" applyNumberFormat="1" applyFont="1" applyFill="1" applyBorder="1" applyAlignment="1">
      <alignment horizontal="center"/>
    </xf>
    <xf numFmtId="11" fontId="39" fillId="7" borderId="0" xfId="2" applyNumberFormat="1" applyFont="1" applyFill="1" applyBorder="1" applyAlignment="1">
      <alignment horizontal="center"/>
    </xf>
    <xf numFmtId="11" fontId="39" fillId="7" borderId="38" xfId="2" applyNumberFormat="1" applyFont="1" applyFill="1" applyBorder="1" applyAlignment="1">
      <alignment horizontal="center"/>
    </xf>
    <xf numFmtId="11" fontId="40" fillId="7" borderId="3" xfId="2" applyNumberFormat="1" applyFont="1" applyFill="1" applyBorder="1" applyAlignment="1">
      <alignment horizontal="center"/>
    </xf>
    <xf numFmtId="11" fontId="40" fillId="7" borderId="1" xfId="2" applyNumberFormat="1" applyFont="1" applyFill="1" applyBorder="1" applyAlignment="1">
      <alignment horizontal="center"/>
    </xf>
    <xf numFmtId="11" fontId="40" fillId="7" borderId="2" xfId="2" applyNumberFormat="1" applyFont="1" applyFill="1" applyBorder="1" applyAlignment="1">
      <alignment horizontal="center"/>
    </xf>
    <xf numFmtId="11" fontId="39" fillId="7" borderId="3" xfId="2" applyNumberFormat="1" applyFont="1" applyFill="1" applyBorder="1" applyAlignment="1">
      <alignment horizontal="center"/>
    </xf>
    <xf numFmtId="11" fontId="39" fillId="7" borderId="1" xfId="2" applyNumberFormat="1" applyFont="1" applyFill="1" applyBorder="1" applyAlignment="1">
      <alignment horizontal="center"/>
    </xf>
    <xf numFmtId="11" fontId="39" fillId="7" borderId="2" xfId="2" applyNumberFormat="1" applyFont="1" applyFill="1" applyBorder="1" applyAlignment="1">
      <alignment horizontal="center"/>
    </xf>
    <xf numFmtId="0" fontId="5" fillId="7" borderId="24" xfId="0" applyFont="1" applyFill="1" applyBorder="1" applyAlignment="1">
      <alignment vertical="center" wrapText="1"/>
    </xf>
    <xf numFmtId="0" fontId="5" fillId="7" borderId="29" xfId="0" applyFont="1" applyFill="1" applyBorder="1" applyAlignment="1">
      <alignment vertical="center" wrapText="1"/>
    </xf>
    <xf numFmtId="169" fontId="42" fillId="7" borderId="53" xfId="3" applyNumberFormat="1" applyFont="1" applyFill="1" applyBorder="1" applyAlignment="1">
      <alignment horizontal="center"/>
    </xf>
    <xf numFmtId="169" fontId="42" fillId="7" borderId="0" xfId="3" applyNumberFormat="1" applyFont="1" applyFill="1" applyBorder="1" applyAlignment="1">
      <alignment horizontal="center" vertical="center"/>
    </xf>
    <xf numFmtId="169" fontId="42" fillId="7" borderId="53" xfId="3" applyNumberFormat="1" applyFont="1" applyFill="1" applyBorder="1" applyAlignment="1">
      <alignment horizontal="center" vertical="center"/>
    </xf>
    <xf numFmtId="169" fontId="42" fillId="7" borderId="38" xfId="3" applyNumberFormat="1" applyFont="1" applyFill="1" applyBorder="1" applyAlignment="1">
      <alignment horizontal="center" vertical="center"/>
    </xf>
    <xf numFmtId="11" fontId="0" fillId="7" borderId="39" xfId="0" applyNumberFormat="1" applyFill="1" applyBorder="1" applyAlignment="1">
      <alignment horizontal="center" vertical="center" wrapText="1"/>
    </xf>
    <xf numFmtId="11" fontId="0" fillId="7" borderId="40" xfId="0" applyNumberFormat="1" applyFill="1" applyBorder="1" applyAlignment="1">
      <alignment horizontal="center" vertical="center" wrapText="1"/>
    </xf>
    <xf numFmtId="11" fontId="0" fillId="7" borderId="41" xfId="0" applyNumberFormat="1" applyFill="1" applyBorder="1" applyAlignment="1">
      <alignment horizontal="center" vertical="center" wrapText="1"/>
    </xf>
    <xf numFmtId="11" fontId="0" fillId="7" borderId="42" xfId="0" applyNumberFormat="1" applyFill="1" applyBorder="1" applyAlignment="1">
      <alignment horizontal="center" vertical="center" wrapText="1"/>
    </xf>
    <xf numFmtId="11" fontId="0" fillId="7" borderId="38" xfId="0" applyNumberFormat="1" applyFill="1" applyBorder="1" applyAlignment="1">
      <alignment horizontal="center" vertical="center" wrapText="1"/>
    </xf>
    <xf numFmtId="11" fontId="0" fillId="7" borderId="3" xfId="0" applyNumberFormat="1" applyFill="1" applyBorder="1" applyAlignment="1">
      <alignment horizontal="center" vertical="center" wrapText="1"/>
    </xf>
    <xf numFmtId="11" fontId="0" fillId="7" borderId="1" xfId="0" applyNumberFormat="1" applyFill="1" applyBorder="1" applyAlignment="1">
      <alignment horizontal="center" vertical="center" wrapText="1"/>
    </xf>
    <xf numFmtId="11" fontId="0" fillId="7" borderId="2" xfId="0" applyNumberFormat="1" applyFill="1" applyBorder="1" applyAlignment="1">
      <alignment horizontal="center" vertical="center" wrapText="1"/>
    </xf>
    <xf numFmtId="165" fontId="0" fillId="7" borderId="94" xfId="0" applyNumberFormat="1" applyFill="1" applyBorder="1" applyAlignment="1">
      <alignment horizontal="center" vertical="center" wrapText="1"/>
    </xf>
    <xf numFmtId="0" fontId="0" fillId="7" borderId="0" xfId="0" applyFont="1" applyFill="1" applyAlignment="1">
      <alignment horizontal="left" vertical="top" wrapText="1"/>
    </xf>
    <xf numFmtId="0" fontId="10" fillId="7" borderId="0" xfId="0" applyFont="1" applyFill="1" applyAlignment="1">
      <alignment horizontal="left" vertical="center" wrapText="1"/>
    </xf>
    <xf numFmtId="0" fontId="14" fillId="7" borderId="0" xfId="0" applyFont="1" applyFill="1" applyAlignment="1">
      <alignment horizontal="left" vertical="center" wrapText="1"/>
    </xf>
    <xf numFmtId="0" fontId="1" fillId="7" borderId="0" xfId="0" applyFont="1" applyFill="1" applyBorder="1" applyAlignment="1">
      <alignment horizontal="center" vertical="center" wrapText="1"/>
    </xf>
    <xf numFmtId="0" fontId="1" fillId="7" borderId="0" xfId="0" applyFont="1" applyFill="1" applyAlignment="1">
      <alignment horizontal="left" vertical="center" wrapText="1"/>
    </xf>
    <xf numFmtId="0" fontId="0" fillId="7" borderId="0" xfId="0" applyFill="1" applyBorder="1" applyAlignment="1">
      <alignment horizontal="left" vertical="center" wrapText="1"/>
    </xf>
    <xf numFmtId="0" fontId="0" fillId="7" borderId="49" xfId="0" applyFill="1" applyBorder="1" applyAlignment="1">
      <alignment horizontal="center" vertical="center" wrapText="1"/>
    </xf>
    <xf numFmtId="0" fontId="0" fillId="7" borderId="18" xfId="0" applyFill="1" applyBorder="1" applyAlignment="1">
      <alignment horizontal="center" vertical="center" wrapText="1"/>
    </xf>
    <xf numFmtId="0" fontId="0" fillId="7" borderId="14" xfId="0" applyFill="1" applyBorder="1" applyAlignment="1">
      <alignment horizontal="center" vertical="center" wrapText="1"/>
    </xf>
    <xf numFmtId="0" fontId="0" fillId="7" borderId="19" xfId="0" applyFill="1" applyBorder="1" applyAlignment="1">
      <alignment horizontal="center" vertical="center" wrapText="1"/>
    </xf>
    <xf numFmtId="0" fontId="0" fillId="7" borderId="15" xfId="0" applyFill="1" applyBorder="1" applyAlignment="1">
      <alignment horizontal="center" vertical="center" wrapText="1"/>
    </xf>
    <xf numFmtId="0" fontId="0" fillId="7" borderId="17" xfId="0" applyFill="1" applyBorder="1" applyAlignment="1">
      <alignment horizontal="center" vertical="center" wrapText="1"/>
    </xf>
    <xf numFmtId="0" fontId="0" fillId="7" borderId="0" xfId="0" applyFill="1" applyBorder="1" applyAlignment="1">
      <alignment horizontal="center" vertical="center" wrapText="1"/>
    </xf>
    <xf numFmtId="0" fontId="21" fillId="9" borderId="24" xfId="0" applyFont="1" applyFill="1" applyBorder="1" applyAlignment="1">
      <alignment horizontal="center" vertical="center" wrapText="1"/>
    </xf>
    <xf numFmtId="0" fontId="21" fillId="9" borderId="49" xfId="0" applyFont="1" applyFill="1" applyBorder="1" applyAlignment="1">
      <alignment horizontal="center" vertical="center" wrapText="1"/>
    </xf>
    <xf numFmtId="0" fontId="0" fillId="7" borderId="16" xfId="0" applyFill="1" applyBorder="1" applyAlignment="1">
      <alignment horizontal="center" vertical="center" wrapText="1"/>
    </xf>
    <xf numFmtId="0" fontId="21" fillId="9" borderId="14"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0" fillId="7" borderId="1" xfId="0" applyFill="1" applyBorder="1" applyAlignment="1">
      <alignment horizontal="center" vertical="center" wrapText="1"/>
    </xf>
    <xf numFmtId="0" fontId="0" fillId="7" borderId="103" xfId="0" applyFill="1" applyBorder="1" applyAlignment="1">
      <alignment vertical="top" wrapText="1"/>
    </xf>
    <xf numFmtId="0" fontId="0" fillId="7" borderId="104" xfId="0" applyFill="1" applyBorder="1" applyAlignment="1">
      <alignment horizontal="center" vertical="top" wrapText="1"/>
    </xf>
    <xf numFmtId="0" fontId="0" fillId="10" borderId="105" xfId="0" applyFill="1" applyBorder="1" applyAlignment="1">
      <alignment horizontal="center" vertical="top" wrapText="1"/>
    </xf>
    <xf numFmtId="0" fontId="0" fillId="10" borderId="104" xfId="0" applyFill="1" applyBorder="1" applyAlignment="1">
      <alignment horizontal="center" vertical="top" wrapText="1"/>
    </xf>
    <xf numFmtId="0" fontId="0" fillId="10" borderId="106" xfId="0" applyFill="1" applyBorder="1" applyAlignment="1">
      <alignment horizontal="center" vertical="top" wrapText="1"/>
    </xf>
    <xf numFmtId="0" fontId="5" fillId="2" borderId="104" xfId="0" applyFont="1" applyFill="1" applyBorder="1" applyAlignment="1">
      <alignment horizontal="center" vertical="top" wrapText="1"/>
    </xf>
    <xf numFmtId="0" fontId="0" fillId="2" borderId="104" xfId="0" applyFill="1" applyBorder="1" applyAlignment="1">
      <alignment horizontal="center" vertical="top" wrapText="1"/>
    </xf>
    <xf numFmtId="0" fontId="0" fillId="2" borderId="106" xfId="0" applyFill="1" applyBorder="1" applyAlignment="1">
      <alignment horizontal="center" vertical="top" wrapText="1"/>
    </xf>
    <xf numFmtId="0" fontId="0" fillId="4" borderId="104" xfId="0" applyFill="1" applyBorder="1" applyAlignment="1">
      <alignment horizontal="center" vertical="top" wrapText="1"/>
    </xf>
    <xf numFmtId="0" fontId="0" fillId="4" borderId="104" xfId="0" quotePrefix="1" applyFill="1" applyBorder="1" applyAlignment="1">
      <alignment horizontal="center" vertical="top" wrapText="1"/>
    </xf>
    <xf numFmtId="0" fontId="0" fillId="3" borderId="105" xfId="0" quotePrefix="1" applyFill="1" applyBorder="1" applyAlignment="1">
      <alignment horizontal="center" vertical="top" wrapText="1"/>
    </xf>
    <xf numFmtId="0" fontId="0" fillId="3" borderId="104" xfId="0" applyFill="1" applyBorder="1" applyAlignment="1">
      <alignment horizontal="center" vertical="top" wrapText="1"/>
    </xf>
    <xf numFmtId="0" fontId="0" fillId="3" borderId="106" xfId="0" quotePrefix="1" applyFill="1" applyBorder="1" applyAlignment="1">
      <alignment horizontal="center" vertical="top" wrapText="1"/>
    </xf>
    <xf numFmtId="0" fontId="0" fillId="6" borderId="104" xfId="0" applyFill="1" applyBorder="1" applyAlignment="1">
      <alignment horizontal="left" vertical="top" wrapText="1" indent="1"/>
    </xf>
    <xf numFmtId="0" fontId="0" fillId="6" borderId="104" xfId="0" applyFill="1" applyBorder="1" applyAlignment="1">
      <alignment horizontal="center" vertical="top" wrapText="1"/>
    </xf>
    <xf numFmtId="0" fontId="3" fillId="6" borderId="104" xfId="1" applyFill="1" applyBorder="1" applyAlignment="1">
      <alignment horizontal="center" vertical="top" wrapText="1"/>
    </xf>
    <xf numFmtId="0" fontId="3" fillId="6" borderId="106" xfId="1" applyFill="1" applyBorder="1" applyAlignment="1">
      <alignment horizontal="center" vertical="top" wrapText="1"/>
    </xf>
    <xf numFmtId="0" fontId="5" fillId="5" borderId="107" xfId="0" applyFont="1" applyFill="1" applyBorder="1" applyAlignment="1">
      <alignment horizontal="left" vertical="top" wrapText="1" indent="1"/>
    </xf>
    <xf numFmtId="0" fontId="5" fillId="5" borderId="102" xfId="0" applyFont="1" applyFill="1" applyBorder="1" applyAlignment="1">
      <alignment horizontal="left" vertical="top" wrapText="1" indent="1"/>
    </xf>
    <xf numFmtId="2" fontId="0" fillId="7" borderId="18" xfId="0" applyNumberFormat="1" applyFill="1" applyBorder="1" applyAlignment="1">
      <alignment horizontal="center" vertical="center" wrapText="1"/>
    </xf>
    <xf numFmtId="0" fontId="37" fillId="0" borderId="14" xfId="5" applyBorder="1" applyAlignment="1">
      <alignment horizontal="center" vertical="center"/>
    </xf>
    <xf numFmtId="0" fontId="0" fillId="0" borderId="14" xfId="0" applyBorder="1" applyAlignment="1">
      <alignment horizontal="center" vertical="center"/>
    </xf>
    <xf numFmtId="0" fontId="0" fillId="0" borderId="0" xfId="0" applyAlignment="1">
      <alignment horizontal="center"/>
    </xf>
    <xf numFmtId="49" fontId="5" fillId="7" borderId="14" xfId="0" applyNumberFormat="1" applyFont="1" applyFill="1" applyBorder="1" applyAlignment="1">
      <alignment horizontal="center" vertical="center" wrapText="1"/>
    </xf>
    <xf numFmtId="0" fontId="8" fillId="9" borderId="36" xfId="0" applyFont="1" applyFill="1" applyBorder="1" applyAlignment="1">
      <alignment horizontal="center" vertical="center" wrapText="1"/>
    </xf>
    <xf numFmtId="0" fontId="0" fillId="9" borderId="15" xfId="0" applyFill="1" applyBorder="1" applyAlignment="1">
      <alignment horizontal="center" vertical="center" wrapText="1"/>
    </xf>
    <xf numFmtId="0" fontId="0" fillId="9" borderId="16" xfId="0" applyFill="1" applyBorder="1" applyAlignment="1">
      <alignment horizontal="center" vertical="center" wrapText="1"/>
    </xf>
    <xf numFmtId="0" fontId="0" fillId="9" borderId="48" xfId="0" applyFill="1" applyBorder="1" applyAlignment="1">
      <alignment horizontal="center" vertical="center" wrapText="1"/>
    </xf>
    <xf numFmtId="0" fontId="0" fillId="9" borderId="17" xfId="0" applyFill="1" applyBorder="1" applyAlignment="1">
      <alignment horizontal="center" vertical="center" wrapText="1"/>
    </xf>
    <xf numFmtId="0" fontId="0" fillId="9" borderId="49" xfId="0" applyFill="1" applyBorder="1" applyAlignment="1">
      <alignment horizontal="center" vertical="center" wrapText="1"/>
    </xf>
    <xf numFmtId="0" fontId="1" fillId="9" borderId="36" xfId="0" applyFont="1" applyFill="1" applyBorder="1" applyAlignment="1">
      <alignment horizontal="left" vertical="center" wrapText="1"/>
    </xf>
    <xf numFmtId="0" fontId="21" fillId="9" borderId="96" xfId="0" applyFont="1" applyFill="1" applyBorder="1" applyAlignment="1">
      <alignment horizontal="center" vertical="center" wrapText="1"/>
    </xf>
    <xf numFmtId="0" fontId="21" fillId="9" borderId="94" xfId="0" applyFont="1" applyFill="1" applyBorder="1" applyAlignment="1">
      <alignment horizontal="center" vertical="center" wrapText="1"/>
    </xf>
    <xf numFmtId="0" fontId="21" fillId="9" borderId="81" xfId="0" applyFont="1" applyFill="1" applyBorder="1" applyAlignment="1">
      <alignment horizontal="center" vertical="center" wrapText="1"/>
    </xf>
    <xf numFmtId="0" fontId="21" fillId="9" borderId="84" xfId="0" applyFont="1" applyFill="1" applyBorder="1" applyAlignment="1">
      <alignment horizontal="center" vertical="center" wrapText="1"/>
    </xf>
    <xf numFmtId="0" fontId="21" fillId="9" borderId="67" xfId="0" applyFont="1" applyFill="1" applyBorder="1" applyAlignment="1">
      <alignment horizontal="center" vertical="center" wrapText="1"/>
    </xf>
    <xf numFmtId="16" fontId="0" fillId="2" borderId="7" xfId="0" quotePrefix="1" applyNumberFormat="1" applyFont="1" applyFill="1" applyBorder="1" applyAlignment="1">
      <alignment horizontal="center" vertical="top" wrapText="1"/>
    </xf>
    <xf numFmtId="2" fontId="0" fillId="3" borderId="7" xfId="0" applyNumberFormat="1" applyFont="1" applyFill="1" applyBorder="1" applyAlignment="1">
      <alignment horizontal="center" vertical="top" wrapText="1"/>
    </xf>
    <xf numFmtId="0" fontId="2" fillId="7" borderId="42" xfId="0" applyFont="1" applyFill="1" applyBorder="1" applyAlignment="1">
      <alignment horizontal="right" vertical="center" wrapText="1" indent="1"/>
    </xf>
    <xf numFmtId="0" fontId="0" fillId="7" borderId="0" xfId="0" applyFont="1" applyFill="1" applyAlignment="1">
      <alignment horizontal="justify" vertical="top" wrapText="1"/>
    </xf>
    <xf numFmtId="0" fontId="0" fillId="7" borderId="1" xfId="0" applyFont="1" applyFill="1" applyBorder="1" applyAlignment="1">
      <alignment vertical="top" wrapText="1"/>
    </xf>
    <xf numFmtId="0" fontId="48" fillId="7" borderId="0" xfId="0" applyFont="1" applyFill="1" applyAlignment="1">
      <alignment horizontal="justify" vertical="top" wrapText="1"/>
    </xf>
    <xf numFmtId="0" fontId="20" fillId="7" borderId="0" xfId="0" applyFont="1" applyFill="1" applyAlignment="1">
      <alignment horizontal="justify" vertical="top" wrapText="1"/>
    </xf>
    <xf numFmtId="0" fontId="49" fillId="7" borderId="0" xfId="0" applyFont="1" applyFill="1" applyAlignment="1">
      <alignment horizontal="justify" vertical="top" wrapText="1"/>
    </xf>
    <xf numFmtId="0" fontId="50" fillId="7" borderId="0" xfId="0" applyFont="1" applyFill="1" applyAlignment="1">
      <alignment horizontal="justify" vertical="top" wrapText="1"/>
    </xf>
    <xf numFmtId="0" fontId="23" fillId="7" borderId="0" xfId="0" applyFont="1" applyFill="1" applyAlignment="1">
      <alignment vertical="top"/>
    </xf>
    <xf numFmtId="0" fontId="51" fillId="7" borderId="0" xfId="1" applyFont="1" applyFill="1" applyAlignment="1">
      <alignment horizontal="left" wrapText="1" indent="3"/>
    </xf>
    <xf numFmtId="0" fontId="0" fillId="7" borderId="0" xfId="0" applyFont="1" applyFill="1" applyAlignment="1">
      <alignment horizontal="left" wrapText="1" indent="3"/>
    </xf>
    <xf numFmtId="0" fontId="23" fillId="7" borderId="0" xfId="0" applyFont="1" applyFill="1"/>
    <xf numFmtId="0" fontId="1" fillId="6" borderId="59" xfId="0" applyFont="1" applyFill="1" applyBorder="1" applyAlignment="1">
      <alignment horizontal="left" vertical="center" wrapText="1" indent="1"/>
    </xf>
    <xf numFmtId="0" fontId="1" fillId="6" borderId="34" xfId="0" applyFont="1" applyFill="1" applyBorder="1" applyAlignment="1">
      <alignment horizontal="left" vertical="center" wrapText="1" indent="1"/>
    </xf>
    <xf numFmtId="0" fontId="0" fillId="6" borderId="108" xfId="0" applyFill="1" applyBorder="1" applyAlignment="1">
      <alignment horizontal="left" vertical="top" wrapText="1" indent="1"/>
    </xf>
    <xf numFmtId="0" fontId="0" fillId="6" borderId="110" xfId="0" applyFill="1" applyBorder="1" applyAlignment="1">
      <alignment horizontal="left" vertical="top" wrapText="1" indent="1"/>
    </xf>
    <xf numFmtId="0" fontId="0" fillId="6" borderId="97" xfId="0" applyFill="1" applyBorder="1" applyAlignment="1">
      <alignment horizontal="left" vertical="top" wrapText="1" indent="1"/>
    </xf>
    <xf numFmtId="0" fontId="0" fillId="6" borderId="109" xfId="0" applyFill="1" applyBorder="1" applyAlignment="1">
      <alignment horizontal="left" vertical="top" wrapText="1" indent="1"/>
    </xf>
    <xf numFmtId="0" fontId="0" fillId="6" borderId="111" xfId="0" applyFill="1" applyBorder="1" applyAlignment="1">
      <alignment horizontal="left" vertical="top" wrapText="1" indent="1"/>
    </xf>
    <xf numFmtId="0" fontId="0" fillId="6" borderId="69" xfId="0" applyFill="1" applyBorder="1" applyAlignment="1">
      <alignment horizontal="left" vertical="top" wrapText="1" indent="1"/>
    </xf>
    <xf numFmtId="0" fontId="0" fillId="7" borderId="0" xfId="0" applyFont="1" applyFill="1" applyAlignment="1">
      <alignment horizontal="justify" vertical="top" wrapText="1"/>
    </xf>
    <xf numFmtId="0" fontId="0" fillId="7" borderId="0" xfId="0" applyFont="1" applyFill="1" applyAlignment="1">
      <alignment horizontal="left" vertical="top" wrapText="1"/>
    </xf>
    <xf numFmtId="0" fontId="13" fillId="7" borderId="0" xfId="0" applyFont="1" applyFill="1" applyAlignment="1">
      <alignment horizontal="justify" vertical="top" wrapText="1"/>
    </xf>
    <xf numFmtId="0" fontId="0" fillId="7" borderId="39" xfId="0" applyFont="1" applyFill="1" applyBorder="1" applyAlignment="1">
      <alignment horizontal="center" vertical="top" wrapText="1"/>
    </xf>
    <xf numFmtId="0" fontId="0" fillId="7" borderId="40" xfId="0" applyFont="1" applyFill="1" applyBorder="1" applyAlignment="1">
      <alignment horizontal="center" vertical="top" wrapText="1"/>
    </xf>
    <xf numFmtId="0" fontId="0" fillId="7" borderId="41" xfId="0" applyFont="1" applyFill="1" applyBorder="1" applyAlignment="1">
      <alignment horizontal="center" vertical="top" wrapText="1"/>
    </xf>
    <xf numFmtId="0" fontId="47" fillId="7" borderId="42" xfId="0" applyFont="1" applyFill="1" applyBorder="1" applyAlignment="1">
      <alignment horizontal="center" vertical="top" wrapText="1"/>
    </xf>
    <xf numFmtId="0" fontId="47" fillId="7" borderId="0" xfId="0" applyFont="1" applyFill="1" applyBorder="1" applyAlignment="1">
      <alignment horizontal="center" vertical="top" wrapText="1"/>
    </xf>
    <xf numFmtId="0" fontId="47" fillId="7" borderId="38" xfId="0" applyFont="1" applyFill="1" applyBorder="1" applyAlignment="1">
      <alignment horizontal="center" vertical="top" wrapText="1"/>
    </xf>
    <xf numFmtId="0" fontId="0" fillId="7" borderId="42" xfId="0" applyFont="1" applyFill="1" applyBorder="1" applyAlignment="1">
      <alignment horizontal="center" vertical="top" wrapText="1"/>
    </xf>
    <xf numFmtId="0" fontId="0" fillId="7" borderId="0" xfId="0" applyFont="1" applyFill="1" applyBorder="1" applyAlignment="1">
      <alignment horizontal="center" vertical="top" wrapText="1"/>
    </xf>
    <xf numFmtId="0" fontId="0" fillId="7" borderId="38" xfId="0" applyFont="1" applyFill="1" applyBorder="1" applyAlignment="1">
      <alignment horizontal="center" vertical="top" wrapText="1"/>
    </xf>
    <xf numFmtId="0" fontId="11" fillId="7" borderId="42" xfId="0" applyFont="1" applyFill="1" applyBorder="1" applyAlignment="1">
      <alignment horizontal="center" vertical="top" wrapText="1"/>
    </xf>
    <xf numFmtId="0" fontId="11" fillId="7" borderId="0" xfId="0" applyFont="1" applyFill="1" applyBorder="1" applyAlignment="1">
      <alignment horizontal="center" vertical="top" wrapText="1"/>
    </xf>
    <xf numFmtId="0" fontId="11" fillId="7" borderId="38" xfId="0" applyFont="1" applyFill="1" applyBorder="1" applyAlignment="1">
      <alignment horizontal="center" vertical="top" wrapText="1"/>
    </xf>
    <xf numFmtId="0" fontId="13" fillId="7" borderId="42" xfId="0" applyFont="1" applyFill="1" applyBorder="1" applyAlignment="1">
      <alignment horizontal="center" vertical="top" wrapText="1"/>
    </xf>
    <xf numFmtId="0" fontId="13" fillId="7" borderId="0" xfId="0" applyFont="1" applyFill="1" applyBorder="1" applyAlignment="1">
      <alignment horizontal="center" vertical="top" wrapText="1"/>
    </xf>
    <xf numFmtId="0" fontId="13" fillId="7" borderId="38" xfId="0" applyFont="1" applyFill="1" applyBorder="1" applyAlignment="1">
      <alignment horizontal="center" vertical="top" wrapText="1"/>
    </xf>
    <xf numFmtId="0" fontId="10" fillId="7" borderId="0" xfId="0" applyFont="1" applyFill="1" applyAlignment="1">
      <alignment horizontal="left" vertical="center" wrapText="1"/>
    </xf>
    <xf numFmtId="0" fontId="14" fillId="7" borderId="0" xfId="0" applyFont="1" applyFill="1" applyAlignment="1">
      <alignment horizontal="left" vertical="center" wrapText="1"/>
    </xf>
    <xf numFmtId="0" fontId="0" fillId="7" borderId="44" xfId="0" applyFill="1" applyBorder="1" applyAlignment="1">
      <alignment horizontal="center" vertical="center" wrapText="1"/>
    </xf>
    <xf numFmtId="0" fontId="0" fillId="7" borderId="46" xfId="0" applyFill="1" applyBorder="1" applyAlignment="1">
      <alignment horizontal="center" vertical="center" wrapText="1"/>
    </xf>
    <xf numFmtId="0" fontId="0" fillId="7" borderId="24" xfId="0" applyFill="1" applyBorder="1" applyAlignment="1">
      <alignment horizontal="center" vertical="center" wrapText="1"/>
    </xf>
    <xf numFmtId="0" fontId="0" fillId="7" borderId="29" xfId="0" applyFill="1" applyBorder="1" applyAlignment="1">
      <alignment horizontal="center" vertical="center" wrapText="1"/>
    </xf>
    <xf numFmtId="0" fontId="0" fillId="7" borderId="25" xfId="0" applyFill="1" applyBorder="1" applyAlignment="1">
      <alignment horizontal="center" vertical="center" wrapText="1"/>
    </xf>
    <xf numFmtId="0" fontId="0" fillId="7" borderId="31" xfId="0" applyFill="1" applyBorder="1" applyAlignment="1">
      <alignment horizontal="center" vertical="center" wrapText="1"/>
    </xf>
    <xf numFmtId="0" fontId="24" fillId="7" borderId="0" xfId="0" applyFont="1" applyFill="1" applyAlignment="1">
      <alignment horizontal="left" vertical="center" wrapText="1"/>
    </xf>
    <xf numFmtId="0" fontId="1" fillId="7" borderId="0" xfId="0" applyFont="1" applyFill="1" applyBorder="1" applyAlignment="1">
      <alignment horizontal="center" vertical="center" wrapText="1"/>
    </xf>
    <xf numFmtId="0" fontId="0" fillId="7" borderId="39" xfId="0" applyFill="1" applyBorder="1" applyAlignment="1">
      <alignment horizontal="center" vertical="center" wrapText="1"/>
    </xf>
    <xf numFmtId="0" fontId="0" fillId="7" borderId="41" xfId="0" applyFill="1" applyBorder="1" applyAlignment="1">
      <alignment horizontal="center" vertical="center" wrapText="1"/>
    </xf>
    <xf numFmtId="0" fontId="5" fillId="7" borderId="24" xfId="0" applyFont="1" applyFill="1" applyBorder="1" applyAlignment="1">
      <alignment horizontal="center" vertical="center" wrapText="1"/>
    </xf>
    <xf numFmtId="0" fontId="5" fillId="7" borderId="29" xfId="0" applyFont="1" applyFill="1" applyBorder="1" applyAlignment="1">
      <alignment horizontal="center" vertical="center" wrapText="1"/>
    </xf>
    <xf numFmtId="0" fontId="5" fillId="7" borderId="25" xfId="0" applyFont="1" applyFill="1" applyBorder="1" applyAlignment="1">
      <alignment horizontal="center" vertical="center" wrapText="1"/>
    </xf>
    <xf numFmtId="0" fontId="5" fillId="7" borderId="31" xfId="0" applyFont="1" applyFill="1" applyBorder="1" applyAlignment="1">
      <alignment horizontal="center" vertical="center" wrapText="1"/>
    </xf>
    <xf numFmtId="0" fontId="29" fillId="7" borderId="0" xfId="0" applyFont="1" applyFill="1" applyBorder="1" applyAlignment="1">
      <alignment horizontal="left" vertical="top" wrapText="1"/>
    </xf>
    <xf numFmtId="0" fontId="2" fillId="7" borderId="25" xfId="0" applyFont="1" applyFill="1" applyBorder="1" applyAlignment="1">
      <alignment horizontal="left" vertical="center" wrapText="1"/>
    </xf>
    <xf numFmtId="0" fontId="0" fillId="7" borderId="31" xfId="0" applyFont="1" applyFill="1" applyBorder="1" applyAlignment="1">
      <alignment horizontal="left" vertical="center" wrapText="1"/>
    </xf>
    <xf numFmtId="0" fontId="0" fillId="7" borderId="45" xfId="0" applyFill="1" applyBorder="1" applyAlignment="1">
      <alignment horizontal="center" vertical="center" wrapText="1"/>
    </xf>
    <xf numFmtId="0" fontId="0" fillId="7" borderId="28" xfId="0" applyFill="1" applyBorder="1" applyAlignment="1">
      <alignment horizontal="center" vertical="center" wrapText="1"/>
    </xf>
    <xf numFmtId="0" fontId="0" fillId="7" borderId="30" xfId="0" applyFill="1" applyBorder="1" applyAlignment="1">
      <alignment horizontal="center" vertical="center" wrapText="1"/>
    </xf>
    <xf numFmtId="0" fontId="29" fillId="7" borderId="0" xfId="0" applyFont="1" applyFill="1" applyAlignment="1">
      <alignment horizontal="left" vertical="top" wrapText="1"/>
    </xf>
    <xf numFmtId="0" fontId="1" fillId="7" borderId="0" xfId="0" applyFont="1" applyFill="1" applyAlignment="1">
      <alignment horizontal="left" vertical="center" wrapText="1"/>
    </xf>
    <xf numFmtId="0" fontId="0" fillId="7" borderId="0" xfId="0" applyFill="1" applyBorder="1" applyAlignment="1">
      <alignment horizontal="left" vertical="center" wrapText="1"/>
    </xf>
    <xf numFmtId="0" fontId="0" fillId="7" borderId="49" xfId="0" applyFill="1" applyBorder="1" applyAlignment="1">
      <alignment horizontal="center" vertical="center" wrapText="1"/>
    </xf>
    <xf numFmtId="0" fontId="0" fillId="7" borderId="33" xfId="0" applyFill="1" applyBorder="1" applyAlignment="1">
      <alignment horizontal="center" vertical="center" wrapText="1"/>
    </xf>
    <xf numFmtId="17" fontId="0" fillId="7" borderId="24" xfId="0" applyNumberFormat="1" applyFill="1" applyBorder="1" applyAlignment="1">
      <alignment horizontal="center" vertical="center" wrapText="1"/>
    </xf>
    <xf numFmtId="17" fontId="0" fillId="7" borderId="28" xfId="0" applyNumberFormat="1" applyFill="1" applyBorder="1" applyAlignment="1">
      <alignment horizontal="center" vertical="center" wrapText="1"/>
    </xf>
    <xf numFmtId="17" fontId="0" fillId="7" borderId="29" xfId="0" applyNumberFormat="1" applyFill="1" applyBorder="1" applyAlignment="1">
      <alignment horizontal="center" vertical="center" wrapText="1"/>
    </xf>
    <xf numFmtId="0" fontId="1" fillId="7" borderId="73" xfId="0" applyFont="1" applyFill="1" applyBorder="1" applyAlignment="1">
      <alignment horizontal="center" vertical="center" wrapText="1"/>
    </xf>
    <xf numFmtId="0" fontId="5" fillId="7" borderId="28" xfId="0" applyFont="1" applyFill="1" applyBorder="1" applyAlignment="1">
      <alignment horizontal="center" vertical="center" wrapText="1"/>
    </xf>
    <xf numFmtId="0" fontId="1" fillId="7" borderId="0" xfId="0" applyFont="1" applyFill="1" applyAlignment="1">
      <alignment horizontal="center" vertical="center" wrapText="1"/>
    </xf>
    <xf numFmtId="0" fontId="0" fillId="7" borderId="18" xfId="0" applyFill="1" applyBorder="1" applyAlignment="1">
      <alignment horizontal="center" vertical="center" wrapText="1"/>
    </xf>
    <xf numFmtId="0" fontId="0" fillId="7" borderId="14" xfId="0" applyFill="1" applyBorder="1" applyAlignment="1">
      <alignment horizontal="center" vertical="center" wrapText="1"/>
    </xf>
    <xf numFmtId="0" fontId="29" fillId="7" borderId="0" xfId="0" applyFont="1" applyFill="1" applyBorder="1" applyAlignment="1">
      <alignment vertical="top" wrapText="1"/>
    </xf>
    <xf numFmtId="0" fontId="0" fillId="7" borderId="32" xfId="0" applyFill="1" applyBorder="1" applyAlignment="1">
      <alignment horizontal="center" vertical="center" wrapText="1"/>
    </xf>
    <xf numFmtId="0" fontId="0" fillId="7" borderId="48" xfId="0" applyFill="1" applyBorder="1" applyAlignment="1">
      <alignment horizontal="center" vertical="center" wrapText="1"/>
    </xf>
    <xf numFmtId="0" fontId="5" fillId="7" borderId="44" xfId="0" applyFont="1" applyFill="1" applyBorder="1" applyAlignment="1">
      <alignment horizontal="center" vertical="center" wrapText="1"/>
    </xf>
    <xf numFmtId="0" fontId="5" fillId="7" borderId="45" xfId="0" applyFont="1" applyFill="1" applyBorder="1" applyAlignment="1">
      <alignment horizontal="center" vertical="center" wrapText="1"/>
    </xf>
    <xf numFmtId="0" fontId="5" fillId="7" borderId="46" xfId="0" applyFont="1" applyFill="1" applyBorder="1" applyAlignment="1">
      <alignment horizontal="center" vertical="center" wrapText="1"/>
    </xf>
    <xf numFmtId="0" fontId="0" fillId="7" borderId="19" xfId="0"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0" fillId="7" borderId="15" xfId="0" applyFill="1" applyBorder="1" applyAlignment="1">
      <alignment horizontal="center" vertical="center" wrapText="1"/>
    </xf>
    <xf numFmtId="0" fontId="0" fillId="7" borderId="17" xfId="0" applyFill="1" applyBorder="1" applyAlignment="1">
      <alignment horizontal="center" vertical="center" wrapText="1"/>
    </xf>
    <xf numFmtId="0" fontId="0" fillId="7" borderId="34" xfId="0" applyFill="1" applyBorder="1" applyAlignment="1">
      <alignment horizontal="center" vertical="center" wrapText="1"/>
    </xf>
    <xf numFmtId="0" fontId="14" fillId="7" borderId="0" xfId="0" applyFont="1" applyFill="1" applyAlignment="1">
      <alignment horizontal="left" wrapText="1"/>
    </xf>
    <xf numFmtId="0" fontId="38" fillId="7" borderId="40" xfId="0" applyFont="1" applyFill="1" applyBorder="1" applyAlignment="1">
      <alignment horizontal="left" vertical="center" wrapText="1"/>
    </xf>
    <xf numFmtId="0" fontId="5" fillId="7" borderId="25" xfId="0" quotePrefix="1" applyFont="1" applyFill="1" applyBorder="1" applyAlignment="1">
      <alignment horizontal="center" vertical="center" wrapText="1"/>
    </xf>
    <xf numFmtId="0" fontId="5" fillId="7" borderId="30" xfId="0" applyFont="1" applyFill="1" applyBorder="1" applyAlignment="1">
      <alignment horizontal="center" vertical="center" wrapText="1"/>
    </xf>
    <xf numFmtId="0" fontId="5" fillId="7" borderId="34" xfId="0" applyFont="1" applyFill="1" applyBorder="1" applyAlignment="1">
      <alignment horizontal="center" vertical="center" wrapText="1"/>
    </xf>
    <xf numFmtId="0" fontId="0" fillId="7" borderId="40" xfId="0" applyFill="1" applyBorder="1" applyAlignment="1">
      <alignment horizontal="left" vertical="center" wrapText="1"/>
    </xf>
    <xf numFmtId="0" fontId="5" fillId="7" borderId="0" xfId="0" applyFont="1" applyFill="1" applyBorder="1" applyAlignment="1">
      <alignment horizontal="left" vertical="center" wrapText="1"/>
    </xf>
    <xf numFmtId="0" fontId="0" fillId="7" borderId="0" xfId="0" applyFill="1" applyBorder="1" applyAlignment="1">
      <alignment horizontal="center" vertical="center" wrapText="1"/>
    </xf>
    <xf numFmtId="0" fontId="0" fillId="7" borderId="0" xfId="0" applyFill="1" applyBorder="1" applyAlignment="1">
      <alignment horizontal="center" vertical="center"/>
    </xf>
    <xf numFmtId="0" fontId="0" fillId="7" borderId="24" xfId="0" quotePrefix="1" applyFill="1" applyBorder="1" applyAlignment="1">
      <alignment horizontal="center" vertical="center" wrapText="1"/>
    </xf>
    <xf numFmtId="0" fontId="0" fillId="7" borderId="28" xfId="0" quotePrefix="1" applyFill="1" applyBorder="1" applyAlignment="1">
      <alignment horizontal="center" vertical="center" wrapText="1"/>
    </xf>
    <xf numFmtId="0" fontId="0" fillId="7" borderId="29" xfId="0" quotePrefix="1" applyFill="1" applyBorder="1" applyAlignment="1">
      <alignment horizontal="center" vertical="center" wrapText="1"/>
    </xf>
    <xf numFmtId="0" fontId="24" fillId="7" borderId="0" xfId="0" applyFont="1" applyFill="1" applyBorder="1" applyAlignment="1">
      <alignment horizontal="left" vertical="center" wrapText="1"/>
    </xf>
    <xf numFmtId="0" fontId="4" fillId="7" borderId="0" xfId="0" applyFont="1" applyFill="1" applyAlignment="1">
      <alignment horizontal="left" vertical="center" wrapText="1"/>
    </xf>
    <xf numFmtId="0" fontId="0" fillId="9" borderId="24" xfId="0" applyFill="1" applyBorder="1" applyAlignment="1">
      <alignment horizontal="center" vertical="center" wrapText="1"/>
    </xf>
    <xf numFmtId="0" fontId="0" fillId="9" borderId="28" xfId="0" applyFill="1" applyBorder="1" applyAlignment="1">
      <alignment horizontal="center" vertical="center" wrapText="1"/>
    </xf>
    <xf numFmtId="0" fontId="0" fillId="9" borderId="29" xfId="0" applyFill="1" applyBorder="1" applyAlignment="1">
      <alignment horizontal="center" vertical="center" wrapText="1"/>
    </xf>
    <xf numFmtId="0" fontId="21" fillId="9" borderId="24" xfId="0" applyFont="1" applyFill="1" applyBorder="1" applyAlignment="1">
      <alignment horizontal="center" vertical="center" wrapText="1"/>
    </xf>
    <xf numFmtId="0" fontId="21" fillId="9" borderId="33" xfId="0" applyFont="1" applyFill="1" applyBorder="1" applyAlignment="1">
      <alignment horizontal="center" vertical="center" wrapText="1"/>
    </xf>
    <xf numFmtId="0" fontId="21" fillId="9" borderId="49" xfId="0" applyFont="1" applyFill="1" applyBorder="1" applyAlignment="1">
      <alignment horizontal="center" vertical="center" wrapText="1"/>
    </xf>
    <xf numFmtId="0" fontId="21" fillId="9" borderId="29" xfId="0" applyFont="1" applyFill="1" applyBorder="1" applyAlignment="1">
      <alignment horizontal="center" vertical="center" wrapText="1"/>
    </xf>
    <xf numFmtId="0" fontId="0" fillId="7" borderId="25" xfId="0" applyFont="1" applyFill="1" applyBorder="1" applyAlignment="1">
      <alignment horizontal="center" vertical="center" wrapText="1"/>
    </xf>
    <xf numFmtId="0" fontId="0" fillId="7" borderId="30" xfId="0" applyFont="1" applyFill="1" applyBorder="1" applyAlignment="1">
      <alignment horizontal="center" vertical="center" wrapText="1"/>
    </xf>
    <xf numFmtId="0" fontId="0" fillId="7" borderId="31" xfId="0" applyFont="1" applyFill="1" applyBorder="1" applyAlignment="1">
      <alignment horizontal="center" vertical="center" wrapText="1"/>
    </xf>
    <xf numFmtId="0" fontId="29" fillId="7" borderId="0" xfId="0" applyFont="1" applyFill="1" applyBorder="1" applyAlignment="1">
      <alignment horizontal="left" vertical="center" wrapText="1"/>
    </xf>
    <xf numFmtId="0" fontId="0" fillId="7" borderId="24" xfId="0" applyFont="1" applyFill="1" applyBorder="1" applyAlignment="1">
      <alignment horizontal="center" vertical="center" wrapText="1"/>
    </xf>
    <xf numFmtId="0" fontId="0" fillId="7" borderId="28" xfId="0" applyFont="1" applyFill="1" applyBorder="1" applyAlignment="1">
      <alignment horizontal="center" vertical="center" wrapText="1"/>
    </xf>
    <xf numFmtId="0" fontId="0" fillId="7" borderId="29" xfId="0" applyFont="1" applyFill="1" applyBorder="1" applyAlignment="1">
      <alignment horizontal="center" vertical="center" wrapText="1"/>
    </xf>
    <xf numFmtId="0" fontId="1" fillId="7" borderId="15" xfId="0" applyFont="1" applyFill="1" applyBorder="1" applyAlignment="1">
      <alignment horizontal="center" vertical="center" wrapText="1"/>
    </xf>
    <xf numFmtId="0" fontId="1" fillId="7" borderId="16" xfId="0" applyFont="1" applyFill="1" applyBorder="1" applyAlignment="1">
      <alignment horizontal="center" vertical="center" wrapText="1"/>
    </xf>
    <xf numFmtId="0" fontId="1" fillId="7" borderId="17"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8"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30" xfId="0" applyFont="1" applyFill="1" applyBorder="1" applyAlignment="1">
      <alignment horizontal="center" vertical="center" wrapText="1"/>
    </xf>
    <xf numFmtId="0" fontId="0" fillId="7" borderId="16" xfId="0" applyFill="1" applyBorder="1" applyAlignment="1">
      <alignment horizontal="center" vertical="center" wrapText="1"/>
    </xf>
    <xf numFmtId="0" fontId="0" fillId="7" borderId="43" xfId="0" applyFill="1" applyBorder="1" applyAlignment="1">
      <alignment horizontal="center" vertical="center" wrapText="1"/>
    </xf>
    <xf numFmtId="0" fontId="0" fillId="7" borderId="20" xfId="0" applyFill="1" applyBorder="1" applyAlignment="1">
      <alignment horizontal="center" vertical="center" wrapText="1"/>
    </xf>
    <xf numFmtId="0" fontId="0" fillId="7" borderId="21" xfId="0"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24" xfId="0" applyFont="1" applyFill="1" applyBorder="1" applyAlignment="1">
      <alignment horizontal="center" vertical="justify"/>
    </xf>
    <xf numFmtId="0" fontId="5" fillId="0" borderId="28" xfId="0" applyFont="1" applyFill="1" applyBorder="1" applyAlignment="1">
      <alignment horizontal="center" vertical="justify"/>
    </xf>
    <xf numFmtId="0" fontId="5" fillId="0" borderId="29" xfId="0" applyFont="1" applyFill="1" applyBorder="1" applyAlignment="1">
      <alignment horizontal="center" vertical="justify"/>
    </xf>
    <xf numFmtId="0" fontId="5" fillId="0" borderId="49" xfId="0" applyFont="1" applyFill="1" applyBorder="1" applyAlignment="1">
      <alignment horizontal="center" vertical="center" wrapText="1"/>
    </xf>
    <xf numFmtId="0" fontId="0" fillId="7" borderId="24" xfId="0" applyFill="1" applyBorder="1" applyAlignment="1">
      <alignment horizontal="left" vertical="center" wrapText="1" indent="25"/>
    </xf>
    <xf numFmtId="0" fontId="0" fillId="7" borderId="28" xfId="0" applyFill="1" applyBorder="1" applyAlignment="1">
      <alignment horizontal="left" vertical="center" wrapText="1" indent="25"/>
    </xf>
    <xf numFmtId="0" fontId="0" fillId="7" borderId="29" xfId="0" applyFill="1" applyBorder="1" applyAlignment="1">
      <alignment horizontal="left" vertical="center" wrapText="1" indent="25"/>
    </xf>
    <xf numFmtId="0" fontId="21" fillId="9" borderId="14"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0" fillId="7" borderId="24" xfId="0" applyFill="1" applyBorder="1" applyAlignment="1">
      <alignment horizontal="left" vertical="center" wrapText="1" indent="28"/>
    </xf>
    <xf numFmtId="0" fontId="0" fillId="7" borderId="28" xfId="0" applyFill="1" applyBorder="1" applyAlignment="1">
      <alignment horizontal="left" vertical="center" wrapText="1" indent="28"/>
    </xf>
    <xf numFmtId="0" fontId="0" fillId="7" borderId="29" xfId="0" applyFill="1" applyBorder="1" applyAlignment="1">
      <alignment horizontal="left" vertical="center" wrapText="1" indent="28"/>
    </xf>
    <xf numFmtId="0" fontId="5" fillId="7" borderId="33" xfId="0" applyFont="1" applyFill="1" applyBorder="1" applyAlignment="1">
      <alignment horizontal="center" vertical="center" wrapText="1"/>
    </xf>
    <xf numFmtId="0" fontId="0" fillId="7" borderId="59" xfId="0" applyFill="1" applyBorder="1" applyAlignment="1">
      <alignment horizontal="center" vertical="center" wrapText="1"/>
    </xf>
    <xf numFmtId="0" fontId="0" fillId="7" borderId="1" xfId="0" applyFill="1" applyBorder="1" applyAlignment="1">
      <alignment horizontal="center" vertical="center" wrapText="1"/>
    </xf>
    <xf numFmtId="0" fontId="0" fillId="7" borderId="58" xfId="0" applyFill="1" applyBorder="1" applyAlignment="1">
      <alignment horizontal="center" vertical="center" wrapText="1"/>
    </xf>
    <xf numFmtId="0" fontId="15" fillId="7" borderId="39" xfId="0" applyFont="1" applyFill="1" applyBorder="1" applyAlignment="1">
      <alignment vertical="center"/>
    </xf>
    <xf numFmtId="0" fontId="15" fillId="7" borderId="40" xfId="0" applyFont="1" applyFill="1" applyBorder="1" applyAlignment="1">
      <alignment vertical="center"/>
    </xf>
    <xf numFmtId="0" fontId="15" fillId="7" borderId="0" xfId="0" applyFont="1" applyFill="1" applyBorder="1" applyAlignment="1">
      <alignment vertical="center"/>
    </xf>
    <xf numFmtId="0" fontId="0" fillId="7" borderId="69" xfId="0" applyFill="1" applyBorder="1" applyAlignment="1">
      <alignment horizontal="center" vertical="center" wrapText="1"/>
    </xf>
    <xf numFmtId="0" fontId="0" fillId="7" borderId="70" xfId="0" applyFill="1" applyBorder="1" applyAlignment="1">
      <alignment horizontal="center" vertical="center" wrapText="1"/>
    </xf>
    <xf numFmtId="0" fontId="0" fillId="7" borderId="71" xfId="0" applyFill="1" applyBorder="1" applyAlignment="1">
      <alignment horizontal="center" vertical="center" wrapText="1"/>
    </xf>
    <xf numFmtId="0" fontId="21" fillId="9" borderId="28" xfId="0" applyFont="1" applyFill="1" applyBorder="1" applyAlignment="1">
      <alignment horizontal="center" vertical="center" wrapText="1"/>
    </xf>
    <xf numFmtId="0" fontId="5" fillId="7" borderId="59" xfId="0" applyFont="1" applyFill="1" applyBorder="1" applyAlignment="1">
      <alignment horizontal="center" vertical="center" wrapText="1"/>
    </xf>
    <xf numFmtId="0" fontId="0" fillId="0" borderId="24"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29" xfId="0" applyFill="1" applyBorder="1" applyAlignment="1">
      <alignment horizontal="center" vertical="center" wrapText="1"/>
    </xf>
    <xf numFmtId="0" fontId="0" fillId="0" borderId="44" xfId="0" applyFill="1" applyBorder="1" applyAlignment="1">
      <alignment horizontal="center" vertical="center" wrapText="1"/>
    </xf>
    <xf numFmtId="0" fontId="0" fillId="0" borderId="45" xfId="0" applyFill="1" applyBorder="1" applyAlignment="1">
      <alignment horizontal="center" vertical="center" wrapText="1"/>
    </xf>
    <xf numFmtId="0" fontId="0" fillId="0" borderId="46" xfId="0" applyFill="1" applyBorder="1" applyAlignment="1">
      <alignment horizontal="center" vertical="center" wrapText="1"/>
    </xf>
    <xf numFmtId="0" fontId="0" fillId="0" borderId="25" xfId="0" applyFill="1" applyBorder="1" applyAlignment="1">
      <alignment horizontal="center" vertical="center" wrapText="1"/>
    </xf>
    <xf numFmtId="0" fontId="0" fillId="0" borderId="30" xfId="0" applyFill="1" applyBorder="1" applyAlignment="1">
      <alignment horizontal="center" vertical="center" wrapText="1"/>
    </xf>
    <xf numFmtId="0" fontId="0" fillId="0" borderId="31" xfId="0" applyFill="1" applyBorder="1" applyAlignment="1">
      <alignment horizontal="center" vertical="center" wrapText="1"/>
    </xf>
    <xf numFmtId="0" fontId="0" fillId="0" borderId="32" xfId="0" applyFill="1" applyBorder="1" applyAlignment="1">
      <alignment horizontal="center" vertical="center" wrapText="1"/>
    </xf>
    <xf numFmtId="0" fontId="0" fillId="0" borderId="48" xfId="0" applyFill="1" applyBorder="1" applyAlignment="1">
      <alignment horizontal="center" vertical="center" wrapText="1"/>
    </xf>
    <xf numFmtId="0" fontId="5" fillId="0" borderId="33" xfId="0" applyFont="1" applyFill="1" applyBorder="1" applyAlignment="1">
      <alignment horizontal="center" vertical="center" wrapText="1"/>
    </xf>
    <xf numFmtId="0" fontId="0" fillId="7" borderId="24" xfId="0" applyFill="1" applyBorder="1" applyAlignment="1">
      <alignment horizontal="right" wrapText="1"/>
    </xf>
    <xf numFmtId="0" fontId="0" fillId="7" borderId="28" xfId="0" applyFill="1" applyBorder="1" applyAlignment="1">
      <alignment horizontal="right" wrapText="1"/>
    </xf>
    <xf numFmtId="0" fontId="0" fillId="7" borderId="29" xfId="0" applyFill="1" applyBorder="1" applyAlignment="1">
      <alignment horizontal="right" wrapText="1"/>
    </xf>
    <xf numFmtId="0" fontId="14" fillId="7" borderId="42" xfId="0" applyFont="1" applyFill="1" applyBorder="1" applyAlignment="1">
      <alignment horizontal="left" vertical="center" wrapText="1"/>
    </xf>
    <xf numFmtId="0" fontId="14" fillId="7" borderId="0" xfId="0" applyFont="1" applyFill="1" applyBorder="1" applyAlignment="1">
      <alignment horizontal="left" vertical="center" wrapText="1"/>
    </xf>
    <xf numFmtId="0" fontId="37" fillId="7" borderId="24" xfId="0" applyFont="1" applyFill="1" applyBorder="1" applyAlignment="1">
      <alignment horizontal="center"/>
    </xf>
    <xf numFmtId="0" fontId="37" fillId="7" borderId="28" xfId="0" applyFont="1" applyFill="1" applyBorder="1" applyAlignment="1">
      <alignment horizontal="center"/>
    </xf>
    <xf numFmtId="0" fontId="37" fillId="7" borderId="29" xfId="0" applyFont="1" applyFill="1" applyBorder="1" applyAlignment="1">
      <alignment horizontal="center"/>
    </xf>
    <xf numFmtId="0" fontId="5" fillId="7" borderId="24" xfId="0" quotePrefix="1" applyFont="1" applyFill="1" applyBorder="1" applyAlignment="1">
      <alignment horizontal="center" vertical="center" wrapText="1"/>
    </xf>
    <xf numFmtId="0" fontId="5" fillId="7" borderId="29" xfId="0" quotePrefix="1" applyFont="1" applyFill="1" applyBorder="1" applyAlignment="1">
      <alignment horizontal="center" vertical="center" wrapText="1"/>
    </xf>
    <xf numFmtId="0" fontId="0" fillId="7" borderId="25" xfId="0" applyFill="1" applyBorder="1" applyAlignment="1">
      <alignment horizontal="left" vertical="center" wrapText="1"/>
    </xf>
    <xf numFmtId="0" fontId="0" fillId="7" borderId="31" xfId="0" applyFill="1" applyBorder="1" applyAlignment="1">
      <alignment horizontal="left" vertical="center" wrapText="1"/>
    </xf>
    <xf numFmtId="165" fontId="0" fillId="7" borderId="49" xfId="0" applyNumberFormat="1" applyFill="1" applyBorder="1" applyAlignment="1">
      <alignment horizontal="center" vertical="center" wrapText="1"/>
    </xf>
    <xf numFmtId="165" fontId="0" fillId="7" borderId="29" xfId="0" applyNumberFormat="1" applyFill="1" applyBorder="1" applyAlignment="1">
      <alignment horizontal="center" vertical="center" wrapText="1"/>
    </xf>
    <xf numFmtId="0" fontId="14" fillId="7" borderId="0" xfId="0" applyFont="1" applyFill="1" applyAlignment="1">
      <alignment horizontal="left" vertical="center"/>
    </xf>
    <xf numFmtId="0" fontId="44" fillId="7" borderId="28" xfId="2" applyFont="1" applyFill="1" applyBorder="1" applyAlignment="1">
      <alignment horizontal="center"/>
    </xf>
    <xf numFmtId="0" fontId="44" fillId="7" borderId="101" xfId="2" applyFont="1" applyFill="1" applyBorder="1" applyAlignment="1">
      <alignment horizontal="center"/>
    </xf>
    <xf numFmtId="0" fontId="44" fillId="7" borderId="29" xfId="2" applyFont="1" applyFill="1" applyBorder="1" applyAlignment="1">
      <alignment horizontal="center"/>
    </xf>
    <xf numFmtId="0" fontId="41" fillId="7" borderId="42" xfId="2" applyFont="1" applyFill="1" applyBorder="1" applyAlignment="1">
      <alignment horizontal="center"/>
    </xf>
    <xf numFmtId="0" fontId="41" fillId="7" borderId="0" xfId="2" applyFont="1" applyFill="1" applyBorder="1" applyAlignment="1">
      <alignment horizontal="center"/>
    </xf>
    <xf numFmtId="0" fontId="41" fillId="7" borderId="38" xfId="2" applyFont="1" applyFill="1" applyBorder="1" applyAlignment="1">
      <alignment horizontal="center"/>
    </xf>
    <xf numFmtId="0" fontId="44" fillId="7" borderId="49" xfId="2" applyFont="1" applyFill="1" applyBorder="1" applyAlignment="1">
      <alignment horizontal="center"/>
    </xf>
    <xf numFmtId="0" fontId="41" fillId="7" borderId="27" xfId="2" applyFont="1" applyFill="1" applyBorder="1" applyAlignment="1">
      <alignment horizontal="center"/>
    </xf>
    <xf numFmtId="0" fontId="41" fillId="7" borderId="70" xfId="2" applyFont="1" applyFill="1" applyBorder="1" applyAlignment="1">
      <alignment horizontal="center"/>
    </xf>
    <xf numFmtId="0" fontId="41" fillId="7" borderId="71" xfId="2" applyFont="1" applyFill="1" applyBorder="1" applyAlignment="1">
      <alignment horizontal="center"/>
    </xf>
    <xf numFmtId="0" fontId="44" fillId="7" borderId="70" xfId="2" applyFont="1" applyFill="1" applyBorder="1" applyAlignment="1">
      <alignment horizontal="center"/>
    </xf>
    <xf numFmtId="0" fontId="44" fillId="7" borderId="71" xfId="2" applyFont="1" applyFill="1" applyBorder="1" applyAlignment="1">
      <alignment horizontal="center"/>
    </xf>
    <xf numFmtId="0" fontId="41" fillId="7" borderId="44" xfId="2" applyFont="1" applyFill="1" applyBorder="1" applyAlignment="1">
      <alignment horizontal="center"/>
    </xf>
    <xf numFmtId="0" fontId="41" fillId="7" borderId="45" xfId="2" applyFont="1" applyFill="1" applyBorder="1" applyAlignment="1">
      <alignment horizontal="center"/>
    </xf>
    <xf numFmtId="0" fontId="41" fillId="7" borderId="46" xfId="2" applyFont="1" applyFill="1" applyBorder="1" applyAlignment="1">
      <alignment horizontal="center"/>
    </xf>
    <xf numFmtId="9" fontId="5" fillId="7" borderId="24" xfId="0" applyNumberFormat="1" applyFont="1" applyFill="1" applyBorder="1" applyAlignment="1">
      <alignment horizontal="center" vertical="center" wrapText="1"/>
    </xf>
    <xf numFmtId="0" fontId="0" fillId="6" borderId="112" xfId="0" applyFill="1" applyBorder="1" applyAlignment="1">
      <alignment horizontal="left" vertical="center" wrapText="1" indent="1"/>
    </xf>
    <xf numFmtId="0" fontId="0" fillId="6" borderId="73" xfId="0" applyFill="1" applyBorder="1" applyAlignment="1">
      <alignment horizontal="left" vertical="center" wrapText="1" indent="1"/>
    </xf>
    <xf numFmtId="0" fontId="0" fillId="6" borderId="74" xfId="0" applyFill="1" applyBorder="1" applyAlignment="1">
      <alignment horizontal="left" vertical="center" wrapText="1" indent="1"/>
    </xf>
    <xf numFmtId="0" fontId="0" fillId="7" borderId="0" xfId="0" applyFill="1" applyAlignment="1">
      <alignment horizontal="left" wrapText="1"/>
    </xf>
    <xf numFmtId="0" fontId="25" fillId="12" borderId="0" xfId="0" applyFont="1" applyFill="1" applyAlignment="1" applyProtection="1">
      <alignment horizontal="center" vertical="center" wrapText="1"/>
      <protection hidden="1"/>
    </xf>
    <xf numFmtId="0" fontId="25" fillId="11" borderId="0" xfId="0" applyFont="1" applyFill="1" applyAlignment="1" applyProtection="1">
      <alignment vertical="center" wrapText="1"/>
      <protection hidden="1"/>
    </xf>
    <xf numFmtId="0" fontId="25" fillId="14" borderId="0" xfId="0" applyFont="1" applyFill="1" applyAlignment="1" applyProtection="1">
      <alignment horizontal="center" vertical="center" wrapText="1"/>
      <protection hidden="1"/>
    </xf>
    <xf numFmtId="0" fontId="25" fillId="17" borderId="0" xfId="0" applyFont="1" applyFill="1" applyAlignment="1" applyProtection="1">
      <alignment horizontal="center" vertical="center" wrapText="1"/>
      <protection hidden="1"/>
    </xf>
    <xf numFmtId="0" fontId="25" fillId="7" borderId="0" xfId="0" applyFont="1" applyFill="1" applyAlignment="1" applyProtection="1">
      <alignment vertical="center" wrapText="1"/>
      <protection hidden="1"/>
    </xf>
    <xf numFmtId="0" fontId="0" fillId="7" borderId="0" xfId="0" applyFill="1" applyAlignment="1" applyProtection="1">
      <alignment vertical="center" wrapText="1"/>
      <protection hidden="1"/>
    </xf>
    <xf numFmtId="0" fontId="0" fillId="7" borderId="0" xfId="0" applyFill="1" applyProtection="1">
      <protection hidden="1"/>
    </xf>
    <xf numFmtId="0" fontId="0" fillId="0" borderId="0" xfId="0" applyProtection="1">
      <protection hidden="1"/>
    </xf>
    <xf numFmtId="0" fontId="0" fillId="11" borderId="0" xfId="0" applyFill="1" applyAlignment="1" applyProtection="1">
      <alignment vertical="center" wrapText="1"/>
      <protection hidden="1"/>
    </xf>
    <xf numFmtId="0" fontId="0" fillId="7" borderId="0" xfId="0" applyFill="1" applyAlignment="1" applyProtection="1">
      <alignment horizontal="center" vertical="center" wrapText="1"/>
      <protection hidden="1"/>
    </xf>
    <xf numFmtId="0" fontId="0" fillId="13" borderId="87" xfId="0" applyFill="1" applyBorder="1" applyAlignment="1" applyProtection="1">
      <alignment vertical="center" wrapText="1"/>
      <protection hidden="1"/>
    </xf>
    <xf numFmtId="0" fontId="0" fillId="7" borderId="87" xfId="0" applyFill="1" applyBorder="1" applyAlignment="1" applyProtection="1">
      <alignment vertical="center" wrapText="1"/>
      <protection hidden="1"/>
    </xf>
    <xf numFmtId="0" fontId="61" fillId="7" borderId="0" xfId="0" applyFont="1" applyFill="1" applyAlignment="1" applyProtection="1">
      <alignment horizontal="right" vertical="center" wrapText="1"/>
      <protection hidden="1"/>
    </xf>
    <xf numFmtId="0" fontId="61" fillId="7" borderId="0" xfId="0" applyFont="1" applyFill="1" applyAlignment="1" applyProtection="1">
      <alignment horizontal="center" vertical="center" wrapText="1"/>
      <protection hidden="1"/>
    </xf>
    <xf numFmtId="0" fontId="32" fillId="7" borderId="0" xfId="0" applyFont="1" applyFill="1" applyAlignment="1" applyProtection="1">
      <alignment horizontal="center" vertical="center" wrapText="1"/>
      <protection hidden="1"/>
    </xf>
    <xf numFmtId="0" fontId="23" fillId="7" borderId="0" xfId="0" applyFont="1" applyFill="1" applyAlignment="1" applyProtection="1">
      <alignment horizontal="center" vertical="center" wrapText="1"/>
      <protection hidden="1"/>
    </xf>
    <xf numFmtId="0" fontId="23" fillId="7" borderId="0" xfId="0" applyFont="1" applyFill="1" applyAlignment="1" applyProtection="1">
      <alignment vertical="center" wrapText="1"/>
      <protection hidden="1"/>
    </xf>
    <xf numFmtId="0" fontId="13" fillId="7" borderId="0" xfId="0" applyFont="1" applyFill="1" applyAlignment="1" applyProtection="1">
      <alignment horizontal="center" vertical="center" wrapText="1"/>
      <protection hidden="1"/>
    </xf>
    <xf numFmtId="0" fontId="23" fillId="7" borderId="0" xfId="0" applyFont="1" applyFill="1" applyAlignment="1" applyProtection="1">
      <alignment horizontal="right" vertical="center" wrapText="1"/>
      <protection hidden="1"/>
    </xf>
    <xf numFmtId="0" fontId="4" fillId="7" borderId="0" xfId="0" applyFont="1" applyFill="1" applyBorder="1" applyAlignment="1" applyProtection="1">
      <alignment horizontal="center" vertical="center" wrapText="1"/>
      <protection hidden="1"/>
    </xf>
    <xf numFmtId="0" fontId="1" fillId="15" borderId="88" xfId="0" applyFont="1" applyFill="1" applyBorder="1" applyAlignment="1" applyProtection="1">
      <alignment horizontal="center" vertical="center" wrapText="1"/>
      <protection locked="0" hidden="1"/>
    </xf>
    <xf numFmtId="0" fontId="1" fillId="15" borderId="88" xfId="0" applyFont="1" applyFill="1" applyBorder="1" applyAlignment="1" applyProtection="1">
      <alignment horizontal="center" vertical="center" wrapText="1"/>
      <protection hidden="1"/>
    </xf>
    <xf numFmtId="0" fontId="1" fillId="16" borderId="91" xfId="0" applyFont="1" applyFill="1" applyBorder="1" applyAlignment="1" applyProtection="1">
      <alignment horizontal="center" vertical="center" wrapText="1"/>
      <protection locked="0" hidden="1"/>
    </xf>
    <xf numFmtId="0" fontId="0" fillId="7" borderId="0" xfId="0" applyFill="1" applyAlignment="1" applyProtection="1">
      <alignment horizontal="left" vertical="center" wrapText="1"/>
      <protection hidden="1"/>
    </xf>
    <xf numFmtId="0" fontId="5" fillId="7" borderId="0" xfId="0" applyFont="1" applyFill="1" applyAlignment="1" applyProtection="1">
      <alignment horizontal="center" vertical="center" wrapText="1"/>
      <protection hidden="1"/>
    </xf>
    <xf numFmtId="0" fontId="0" fillId="7" borderId="89" xfId="0" applyFill="1" applyBorder="1" applyAlignment="1" applyProtection="1">
      <alignment horizontal="center" vertical="center" wrapText="1"/>
      <protection hidden="1"/>
    </xf>
    <xf numFmtId="0" fontId="0" fillId="7" borderId="92" xfId="0" applyFill="1" applyBorder="1" applyAlignment="1" applyProtection="1">
      <alignment horizontal="center" vertical="center" wrapText="1"/>
      <protection hidden="1"/>
    </xf>
    <xf numFmtId="0" fontId="0" fillId="7" borderId="90" xfId="0" applyFill="1" applyBorder="1" applyAlignment="1" applyProtection="1">
      <alignment horizontal="center" vertical="center" wrapText="1"/>
      <protection hidden="1"/>
    </xf>
    <xf numFmtId="0" fontId="0" fillId="7" borderId="93" xfId="0" applyFill="1" applyBorder="1" applyAlignment="1" applyProtection="1">
      <alignment horizontal="center" vertical="center" wrapText="1"/>
      <protection hidden="1"/>
    </xf>
    <xf numFmtId="2" fontId="0" fillId="7" borderId="90" xfId="0" applyNumberFormat="1" applyFill="1" applyBorder="1" applyAlignment="1" applyProtection="1">
      <alignment horizontal="center" vertical="center" wrapText="1"/>
      <protection hidden="1"/>
    </xf>
  </cellXfs>
  <cellStyles count="6">
    <cellStyle name="Hipervínculo" xfId="1" builtinId="8"/>
    <cellStyle name="Normal" xfId="0" builtinId="0"/>
    <cellStyle name="Normal 2" xfId="2"/>
    <cellStyle name="Normal 3" xfId="4"/>
    <cellStyle name="Porcentaje 2" xfId="3"/>
    <cellStyle name="Standard 2" xfId="5"/>
  </cellStyles>
  <dxfs count="39">
    <dxf>
      <protection hidden="1"/>
    </dxf>
    <dxf>
      <protection hidden="1"/>
    </dxf>
    <dxf>
      <protection hidden="1"/>
    </dxf>
    <dxf>
      <protection hidden="1"/>
    </dxf>
    <dxf>
      <protection hidden="1"/>
    </dxf>
    <dxf>
      <fill>
        <patternFill>
          <bgColor theme="7" tint="0.59999389629810485"/>
        </patternFill>
      </fill>
    </dxf>
    <dxf>
      <fill>
        <patternFill>
          <bgColor theme="7" tint="0.59999389629810485"/>
        </patternFill>
      </fill>
    </dxf>
    <dxf>
      <fill>
        <patternFill>
          <bgColor theme="7" tint="0.59999389629810485"/>
        </patternFill>
      </fill>
    </dxf>
    <dxf>
      <fill>
        <patternFill patternType="solid">
          <bgColor theme="7" tint="0.59999389629810485"/>
        </patternFill>
      </fill>
    </dxf>
    <dxf>
      <fill>
        <patternFill>
          <bgColor theme="7" tint="0.59999389629810485"/>
        </patternFill>
      </fill>
    </dxf>
    <dxf>
      <border>
        <bottom style="medium">
          <color rgb="FF7030A0"/>
        </bottom>
      </border>
    </dxf>
    <dxf>
      <border>
        <bottom style="medium">
          <color rgb="FF7030A0"/>
        </bottom>
      </border>
    </dxf>
    <dxf>
      <border>
        <bottom style="medium">
          <color rgb="FF7030A0"/>
        </bottom>
      </border>
    </dxf>
    <dxf>
      <fill>
        <patternFill>
          <bgColor theme="7" tint="0.79998168889431442"/>
        </patternFill>
      </fill>
    </dxf>
    <dxf>
      <fill>
        <patternFill>
          <bgColor theme="0"/>
        </patternFill>
      </fill>
    </dxf>
    <dxf>
      <border>
        <bottom style="medium">
          <color rgb="FF7030A0"/>
        </bottom>
      </border>
    </dxf>
    <dxf>
      <fill>
        <patternFill patternType="solid">
          <fgColor indexed="64"/>
          <bgColor theme="7" tint="0.59999389629810485"/>
        </patternFill>
      </fill>
    </dxf>
    <dxf>
      <border>
        <bottom style="medium">
          <color rgb="FF7030A0"/>
        </bottom>
        <horizontal style="medium">
          <color rgb="FF7030A0"/>
        </horizontal>
      </border>
    </dxf>
    <dxf>
      <border>
        <bottom style="medium">
          <color rgb="FF7030A0"/>
        </bottom>
        <horizontal style="medium">
          <color rgb="FF7030A0"/>
        </horizontal>
      </border>
    </dxf>
    <dxf>
      <border>
        <bottom style="medium">
          <color rgb="FF7030A0"/>
        </bottom>
        <horizontal style="medium">
          <color rgb="FF7030A0"/>
        </horizontal>
      </border>
    </dxf>
    <dxf>
      <border>
        <bottom style="medium">
          <color rgb="FF7030A0"/>
        </bottom>
        <horizontal style="medium">
          <color rgb="FF7030A0"/>
        </horizontal>
      </border>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border>
        <bottom style="medium">
          <color rgb="FF0070C0"/>
        </bottom>
      </border>
    </dxf>
    <dxf>
      <border>
        <bottom style="medium">
          <color rgb="FF0070C0"/>
        </bottom>
      </border>
    </dxf>
    <dxf>
      <border>
        <bottom style="medium">
          <color rgb="FF0070C0"/>
        </bottom>
      </border>
    </dxf>
    <dxf>
      <border>
        <bottom style="medium">
          <color rgb="FF0070C0"/>
        </bottom>
      </border>
    </dxf>
    <dxf>
      <border>
        <bottom style="medium">
          <color rgb="FF0070C0"/>
        </bottom>
      </border>
    </dxf>
    <dxf>
      <alignment vertical="center" readingOrder="0"/>
    </dxf>
    <dxf>
      <alignment wrapText="1" readingOrder="0"/>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7F7F7F"/>
      <color rgb="FF00FFFF"/>
      <color rgb="FF46AAC5"/>
      <color rgb="FF006600"/>
      <color rgb="FFFF999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80479781067455"/>
          <c:y val="4.7166021833171624E-2"/>
          <c:w val="0.60348562856303867"/>
          <c:h val="0.75152408940139948"/>
        </c:manualLayout>
      </c:layout>
      <c:scatterChart>
        <c:scatterStyle val="lineMarker"/>
        <c:varyColors val="0"/>
        <c:ser>
          <c:idx val="0"/>
          <c:order val="0"/>
          <c:tx>
            <c:strRef>
              <c:f>DataProcessing!$J$9</c:f>
              <c:strCache>
                <c:ptCount val="1"/>
                <c:pt idx="0">
                  <c:v>Rb (%)-Lit</c:v>
                </c:pt>
              </c:strCache>
            </c:strRef>
          </c:tx>
          <c:spPr>
            <a:ln w="28575">
              <a:noFill/>
            </a:ln>
          </c:spPr>
          <c:marker>
            <c:symbol val="diamond"/>
            <c:size val="11"/>
            <c:spPr>
              <a:solidFill>
                <a:srgbClr val="0070C0"/>
              </a:solidFill>
              <a:ln>
                <a:solidFill>
                  <a:schemeClr val="tx1"/>
                </a:solidFill>
              </a:ln>
            </c:spPr>
          </c:marker>
          <c:xVal>
            <c:numRef>
              <c:f>DataProcessing!$H$10:$H$151</c:f>
              <c:numCache>
                <c:formatCode>General</c:formatCode>
                <c:ptCount val="142"/>
                <c:pt idx="0">
                  <c:v>2.6</c:v>
                </c:pt>
                <c:pt idx="1">
                  <c:v>2.6</c:v>
                </c:pt>
                <c:pt idx="2">
                  <c:v>#N/A</c:v>
                </c:pt>
                <c:pt idx="3">
                  <c:v>#N/A</c:v>
                </c:pt>
                <c:pt idx="4">
                  <c:v>#N/A</c:v>
                </c:pt>
                <c:pt idx="5">
                  <c:v>#N/A</c:v>
                </c:pt>
                <c:pt idx="6">
                  <c:v>#N/A</c:v>
                </c:pt>
                <c:pt idx="7">
                  <c:v>0.94</c:v>
                </c:pt>
                <c:pt idx="8">
                  <c:v>0.94</c:v>
                </c:pt>
                <c:pt idx="9">
                  <c:v>#N/A</c:v>
                </c:pt>
                <c:pt idx="10">
                  <c:v>#N/A</c:v>
                </c:pt>
                <c:pt idx="11">
                  <c:v>#N/A</c:v>
                </c:pt>
                <c:pt idx="12">
                  <c:v>#N/A</c:v>
                </c:pt>
                <c:pt idx="13">
                  <c:v>#N/A</c:v>
                </c:pt>
                <c:pt idx="14">
                  <c:v>#N/A</c:v>
                </c:pt>
                <c:pt idx="15">
                  <c:v>#N/A</c:v>
                </c:pt>
                <c:pt idx="16">
                  <c:v>#N/A</c:v>
                </c:pt>
                <c:pt idx="17">
                  <c:v>5</c:v>
                </c:pt>
                <c:pt idx="18">
                  <c:v>5</c:v>
                </c:pt>
                <c:pt idx="19">
                  <c:v>#N/A</c:v>
                </c:pt>
                <c:pt idx="20">
                  <c:v>15</c:v>
                </c:pt>
                <c:pt idx="21">
                  <c:v>15</c:v>
                </c:pt>
                <c:pt idx="22">
                  <c:v>20.6</c:v>
                </c:pt>
                <c:pt idx="23">
                  <c:v>20.6</c:v>
                </c:pt>
                <c:pt idx="24">
                  <c:v>26.7</c:v>
                </c:pt>
                <c:pt idx="25">
                  <c:v>26.7</c:v>
                </c:pt>
                <c:pt idx="26">
                  <c:v>3.69</c:v>
                </c:pt>
                <c:pt idx="27">
                  <c:v>3.69</c:v>
                </c:pt>
                <c:pt idx="28">
                  <c:v>3.69</c:v>
                </c:pt>
                <c:pt idx="29">
                  <c:v>3.69</c:v>
                </c:pt>
                <c:pt idx="30">
                  <c:v>#N/A</c:v>
                </c:pt>
                <c:pt idx="31">
                  <c:v>#N/A</c:v>
                </c:pt>
                <c:pt idx="32">
                  <c:v>#N/A</c:v>
                </c:pt>
                <c:pt idx="33">
                  <c:v>7</c:v>
                </c:pt>
                <c:pt idx="34">
                  <c:v>0.2</c:v>
                </c:pt>
                <c:pt idx="35">
                  <c:v>0.2</c:v>
                </c:pt>
                <c:pt idx="36">
                  <c:v>0.3</c:v>
                </c:pt>
                <c:pt idx="37">
                  <c:v>0.3</c:v>
                </c:pt>
                <c:pt idx="38">
                  <c:v>15</c:v>
                </c:pt>
                <c:pt idx="39">
                  <c:v>15</c:v>
                </c:pt>
                <c:pt idx="40">
                  <c:v>2.2999999999999998</c:v>
                </c:pt>
                <c:pt idx="41">
                  <c:v>2.2999999999999998</c:v>
                </c:pt>
                <c:pt idx="42">
                  <c:v>#N/A</c:v>
                </c:pt>
                <c:pt idx="43">
                  <c:v>#N/A</c:v>
                </c:pt>
                <c:pt idx="44">
                  <c:v>#N/A</c:v>
                </c:pt>
                <c:pt idx="45">
                  <c:v>0.14000000000000001</c:v>
                </c:pt>
                <c:pt idx="46">
                  <c:v>0.23</c:v>
                </c:pt>
                <c:pt idx="47">
                  <c:v>0.41</c:v>
                </c:pt>
                <c:pt idx="48">
                  <c:v>2.8</c:v>
                </c:pt>
                <c:pt idx="49">
                  <c:v>2.8</c:v>
                </c:pt>
                <c:pt idx="50">
                  <c:v>2.8</c:v>
                </c:pt>
                <c:pt idx="51">
                  <c:v>0.59</c:v>
                </c:pt>
                <c:pt idx="52">
                  <c:v>0.59</c:v>
                </c:pt>
                <c:pt idx="53">
                  <c:v>0.59</c:v>
                </c:pt>
                <c:pt idx="54">
                  <c:v>0.59</c:v>
                </c:pt>
                <c:pt idx="55">
                  <c:v>7.9</c:v>
                </c:pt>
                <c:pt idx="56">
                  <c:v>7.9</c:v>
                </c:pt>
                <c:pt idx="57">
                  <c:v>7.9</c:v>
                </c:pt>
                <c:pt idx="58">
                  <c:v>7.9</c:v>
                </c:pt>
                <c:pt idx="59">
                  <c:v>7.4</c:v>
                </c:pt>
                <c:pt idx="60">
                  <c:v>7.4</c:v>
                </c:pt>
                <c:pt idx="61">
                  <c:v>7.4</c:v>
                </c:pt>
                <c:pt idx="62">
                  <c:v>7.4</c:v>
                </c:pt>
                <c:pt idx="63">
                  <c:v>11</c:v>
                </c:pt>
                <c:pt idx="64">
                  <c:v>11</c:v>
                </c:pt>
                <c:pt idx="65">
                  <c:v>11</c:v>
                </c:pt>
                <c:pt idx="66">
                  <c:v>11</c:v>
                </c:pt>
                <c:pt idx="67">
                  <c:v>18</c:v>
                </c:pt>
                <c:pt idx="68">
                  <c:v>18</c:v>
                </c:pt>
                <c:pt idx="69">
                  <c:v>18</c:v>
                </c:pt>
                <c:pt idx="70">
                  <c:v>18</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0.5</c:v>
                </c:pt>
                <c:pt idx="89">
                  <c:v>0.22</c:v>
                </c:pt>
                <c:pt idx="90">
                  <c:v>0.5</c:v>
                </c:pt>
                <c:pt idx="91">
                  <c:v>0.22</c:v>
                </c:pt>
                <c:pt idx="92">
                  <c:v>2.2999999999999998</c:v>
                </c:pt>
                <c:pt idx="93">
                  <c:v>2.2999999999999998</c:v>
                </c:pt>
                <c:pt idx="94">
                  <c:v>2.2999999999999998</c:v>
                </c:pt>
                <c:pt idx="95">
                  <c:v>3.9</c:v>
                </c:pt>
                <c:pt idx="96">
                  <c:v>3.9</c:v>
                </c:pt>
                <c:pt idx="97">
                  <c:v>3.9</c:v>
                </c:pt>
                <c:pt idx="98">
                  <c:v>13.2</c:v>
                </c:pt>
                <c:pt idx="99">
                  <c:v>13.2</c:v>
                </c:pt>
                <c:pt idx="100">
                  <c:v>#N/A</c:v>
                </c:pt>
                <c:pt idx="101">
                  <c:v>2.2599999999999998</c:v>
                </c:pt>
                <c:pt idx="102">
                  <c:v>2.2599999999999998</c:v>
                </c:pt>
                <c:pt idx="103">
                  <c:v>#N/A</c:v>
                </c:pt>
                <c:pt idx="104">
                  <c:v>26.7</c:v>
                </c:pt>
                <c:pt idx="105">
                  <c:v>26.7</c:v>
                </c:pt>
                <c:pt idx="106">
                  <c:v>1.6</c:v>
                </c:pt>
                <c:pt idx="107">
                  <c:v>3.1</c:v>
                </c:pt>
                <c:pt idx="108">
                  <c:v>0.25</c:v>
                </c:pt>
                <c:pt idx="109">
                  <c:v>0.25</c:v>
                </c:pt>
                <c:pt idx="110">
                  <c:v>0.25</c:v>
                </c:pt>
                <c:pt idx="111">
                  <c:v>0.25</c:v>
                </c:pt>
                <c:pt idx="112">
                  <c:v>1.1000000000000001</c:v>
                </c:pt>
                <c:pt idx="113">
                  <c:v>1.1000000000000001</c:v>
                </c:pt>
                <c:pt idx="114">
                  <c:v>1.1000000000000001</c:v>
                </c:pt>
                <c:pt idx="115">
                  <c:v>1.1000000000000001</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5</c:v>
                </c:pt>
                <c:pt idx="135">
                  <c:v>5</c:v>
                </c:pt>
                <c:pt idx="136">
                  <c:v>5</c:v>
                </c:pt>
                <c:pt idx="137">
                  <c:v>5</c:v>
                </c:pt>
                <c:pt idx="138">
                  <c:v>#N/A</c:v>
                </c:pt>
                <c:pt idx="139">
                  <c:v>8.35</c:v>
                </c:pt>
                <c:pt idx="140">
                  <c:v>8.35</c:v>
                </c:pt>
                <c:pt idx="141">
                  <c:v>#N/A</c:v>
                </c:pt>
              </c:numCache>
            </c:numRef>
          </c:xVal>
          <c:yVal>
            <c:numRef>
              <c:f>DataProcessing!$J$10:$J$151</c:f>
              <c:numCache>
                <c:formatCode>General</c:formatCode>
                <c:ptCount val="142"/>
                <c:pt idx="0">
                  <c:v>#N/A</c:v>
                </c:pt>
                <c:pt idx="1">
                  <c:v>#N/A</c:v>
                </c:pt>
                <c:pt idx="2">
                  <c:v>2.91</c:v>
                </c:pt>
                <c:pt idx="3">
                  <c:v>4.1399999999999997</c:v>
                </c:pt>
                <c:pt idx="4">
                  <c:v>1.58</c:v>
                </c:pt>
                <c:pt idx="5">
                  <c:v>1.31</c:v>
                </c:pt>
                <c:pt idx="6">
                  <c:v>0.37</c:v>
                </c:pt>
                <c:pt idx="7">
                  <c:v>#N/A</c:v>
                </c:pt>
                <c:pt idx="8">
                  <c:v>#N/A</c:v>
                </c:pt>
                <c:pt idx="9">
                  <c:v>0.82</c:v>
                </c:pt>
                <c:pt idx="10">
                  <c:v>0.05</c:v>
                </c:pt>
                <c:pt idx="11">
                  <c:v>2.48</c:v>
                </c:pt>
                <c:pt idx="12">
                  <c:v>1.98</c:v>
                </c:pt>
                <c:pt idx="13">
                  <c:v>0.34</c:v>
                </c:pt>
                <c:pt idx="14">
                  <c:v>2.56</c:v>
                </c:pt>
                <c:pt idx="15">
                  <c:v>2.88</c:v>
                </c:pt>
                <c:pt idx="16">
                  <c:v>#N/A</c:v>
                </c:pt>
                <c:pt idx="17">
                  <c:v>#N/A</c:v>
                </c:pt>
                <c:pt idx="18">
                  <c:v>#N/A</c:v>
                </c:pt>
                <c:pt idx="19">
                  <c:v>#N/A</c:v>
                </c:pt>
                <c:pt idx="20">
                  <c:v>2.48</c:v>
                </c:pt>
                <c:pt idx="21">
                  <c:v>1.98</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2.56</c:v>
                </c:pt>
                <c:pt idx="39">
                  <c:v>2.88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6.4699999999999994E-2</c:v>
                </c:pt>
                <c:pt idx="117">
                  <c:v>7.9399999999999998E-2</c:v>
                </c:pt>
                <c:pt idx="118">
                  <c:v>7.3200000000000001E-2</c:v>
                </c:pt>
                <c:pt idx="119">
                  <c:v>0.11899999999999999</c:v>
                </c:pt>
                <c:pt idx="120">
                  <c:v>0.16200000000000001</c:v>
                </c:pt>
                <c:pt idx="121">
                  <c:v>0.156</c:v>
                </c:pt>
                <c:pt idx="122">
                  <c:v>0.13300000000000001</c:v>
                </c:pt>
                <c:pt idx="123">
                  <c:v>0.17</c:v>
                </c:pt>
                <c:pt idx="124" formatCode="0.00">
                  <c:v>0.14599999999999999</c:v>
                </c:pt>
                <c:pt idx="125" formatCode="0.00">
                  <c:v>0.159</c:v>
                </c:pt>
                <c:pt idx="126" formatCode="0.00">
                  <c:v>8.5500000000000007E-2</c:v>
                </c:pt>
                <c:pt idx="127" formatCode="0.00">
                  <c:v>8.8400000000000006E-2</c:v>
                </c:pt>
                <c:pt idx="128" formatCode="0.00">
                  <c:v>0.16600000000000001</c:v>
                </c:pt>
                <c:pt idx="129" formatCode="0.00">
                  <c:v>6.88E-2</c:v>
                </c:pt>
                <c:pt idx="130" formatCode="0.00">
                  <c:v>2.86E-2</c:v>
                </c:pt>
                <c:pt idx="131" formatCode="0.00">
                  <c:v>#N/A</c:v>
                </c:pt>
                <c:pt idx="132" formatCode="0.00">
                  <c:v>#N/A</c:v>
                </c:pt>
                <c:pt idx="133" formatCode="0.00">
                  <c:v>#N/A</c:v>
                </c:pt>
                <c:pt idx="134" formatCode="0.00">
                  <c:v>#N/A</c:v>
                </c:pt>
                <c:pt idx="135" formatCode="0.00">
                  <c:v>#N/A</c:v>
                </c:pt>
                <c:pt idx="136" formatCode="0.00">
                  <c:v>#N/A</c:v>
                </c:pt>
                <c:pt idx="137" formatCode="0.00">
                  <c:v>#N/A</c:v>
                </c:pt>
                <c:pt idx="138" formatCode="0.00">
                  <c:v>#N/A</c:v>
                </c:pt>
                <c:pt idx="139" formatCode="0.00">
                  <c:v>#N/A</c:v>
                </c:pt>
                <c:pt idx="140" formatCode="0.00">
                  <c:v>#N/A</c:v>
                </c:pt>
                <c:pt idx="141" formatCode="0.00">
                  <c:v>#N/A</c:v>
                </c:pt>
              </c:numCache>
            </c:numRef>
          </c:yVal>
          <c:smooth val="0"/>
          <c:extLst>
            <c:ext xmlns:c16="http://schemas.microsoft.com/office/drawing/2014/chart" uri="{C3380CC4-5D6E-409C-BE32-E72D297353CC}">
              <c16:uniqueId val="{00000000-6189-49B8-84E7-E3C48A8DA765}"/>
            </c:ext>
          </c:extLst>
        </c:ser>
        <c:ser>
          <c:idx val="2"/>
          <c:order val="1"/>
          <c:tx>
            <c:strRef>
              <c:f>DataProcessing!$K$9</c:f>
              <c:strCache>
                <c:ptCount val="1"/>
                <c:pt idx="0">
                  <c:v>Rb (%)-FN</c:v>
                </c:pt>
              </c:strCache>
            </c:strRef>
          </c:tx>
          <c:spPr>
            <a:ln w="28575">
              <a:noFill/>
            </a:ln>
          </c:spPr>
          <c:marker>
            <c:symbol val="diamond"/>
            <c:size val="11"/>
            <c:spPr>
              <a:solidFill>
                <a:srgbClr val="00FFFF"/>
              </a:solidFill>
              <a:ln>
                <a:solidFill>
                  <a:schemeClr val="tx1"/>
                </a:solidFill>
              </a:ln>
            </c:spPr>
          </c:marker>
          <c:xVal>
            <c:numRef>
              <c:f>DataProcessing!$H$10:$H$151</c:f>
              <c:numCache>
                <c:formatCode>General</c:formatCode>
                <c:ptCount val="142"/>
                <c:pt idx="0">
                  <c:v>2.6</c:v>
                </c:pt>
                <c:pt idx="1">
                  <c:v>2.6</c:v>
                </c:pt>
                <c:pt idx="2">
                  <c:v>#N/A</c:v>
                </c:pt>
                <c:pt idx="3">
                  <c:v>#N/A</c:v>
                </c:pt>
                <c:pt idx="4">
                  <c:v>#N/A</c:v>
                </c:pt>
                <c:pt idx="5">
                  <c:v>#N/A</c:v>
                </c:pt>
                <c:pt idx="6">
                  <c:v>#N/A</c:v>
                </c:pt>
                <c:pt idx="7">
                  <c:v>0.94</c:v>
                </c:pt>
                <c:pt idx="8">
                  <c:v>0.94</c:v>
                </c:pt>
                <c:pt idx="9">
                  <c:v>#N/A</c:v>
                </c:pt>
                <c:pt idx="10">
                  <c:v>#N/A</c:v>
                </c:pt>
                <c:pt idx="11">
                  <c:v>#N/A</c:v>
                </c:pt>
                <c:pt idx="12">
                  <c:v>#N/A</c:v>
                </c:pt>
                <c:pt idx="13">
                  <c:v>#N/A</c:v>
                </c:pt>
                <c:pt idx="14">
                  <c:v>#N/A</c:v>
                </c:pt>
                <c:pt idx="15">
                  <c:v>#N/A</c:v>
                </c:pt>
                <c:pt idx="16">
                  <c:v>#N/A</c:v>
                </c:pt>
                <c:pt idx="17">
                  <c:v>5</c:v>
                </c:pt>
                <c:pt idx="18">
                  <c:v>5</c:v>
                </c:pt>
                <c:pt idx="19">
                  <c:v>#N/A</c:v>
                </c:pt>
                <c:pt idx="20">
                  <c:v>15</c:v>
                </c:pt>
                <c:pt idx="21">
                  <c:v>15</c:v>
                </c:pt>
                <c:pt idx="22">
                  <c:v>20.6</c:v>
                </c:pt>
                <c:pt idx="23">
                  <c:v>20.6</c:v>
                </c:pt>
                <c:pt idx="24">
                  <c:v>26.7</c:v>
                </c:pt>
                <c:pt idx="25">
                  <c:v>26.7</c:v>
                </c:pt>
                <c:pt idx="26">
                  <c:v>3.69</c:v>
                </c:pt>
                <c:pt idx="27">
                  <c:v>3.69</c:v>
                </c:pt>
                <c:pt idx="28">
                  <c:v>3.69</c:v>
                </c:pt>
                <c:pt idx="29">
                  <c:v>3.69</c:v>
                </c:pt>
                <c:pt idx="30">
                  <c:v>#N/A</c:v>
                </c:pt>
                <c:pt idx="31">
                  <c:v>#N/A</c:v>
                </c:pt>
                <c:pt idx="32">
                  <c:v>#N/A</c:v>
                </c:pt>
                <c:pt idx="33">
                  <c:v>7</c:v>
                </c:pt>
                <c:pt idx="34">
                  <c:v>0.2</c:v>
                </c:pt>
                <c:pt idx="35">
                  <c:v>0.2</c:v>
                </c:pt>
                <c:pt idx="36">
                  <c:v>0.3</c:v>
                </c:pt>
                <c:pt idx="37">
                  <c:v>0.3</c:v>
                </c:pt>
                <c:pt idx="38">
                  <c:v>15</c:v>
                </c:pt>
                <c:pt idx="39">
                  <c:v>15</c:v>
                </c:pt>
                <c:pt idx="40">
                  <c:v>2.2999999999999998</c:v>
                </c:pt>
                <c:pt idx="41">
                  <c:v>2.2999999999999998</c:v>
                </c:pt>
                <c:pt idx="42">
                  <c:v>#N/A</c:v>
                </c:pt>
                <c:pt idx="43">
                  <c:v>#N/A</c:v>
                </c:pt>
                <c:pt idx="44">
                  <c:v>#N/A</c:v>
                </c:pt>
                <c:pt idx="45">
                  <c:v>0.14000000000000001</c:v>
                </c:pt>
                <c:pt idx="46">
                  <c:v>0.23</c:v>
                </c:pt>
                <c:pt idx="47">
                  <c:v>0.41</c:v>
                </c:pt>
                <c:pt idx="48">
                  <c:v>2.8</c:v>
                </c:pt>
                <c:pt idx="49">
                  <c:v>2.8</c:v>
                </c:pt>
                <c:pt idx="50">
                  <c:v>2.8</c:v>
                </c:pt>
                <c:pt idx="51">
                  <c:v>0.59</c:v>
                </c:pt>
                <c:pt idx="52">
                  <c:v>0.59</c:v>
                </c:pt>
                <c:pt idx="53">
                  <c:v>0.59</c:v>
                </c:pt>
                <c:pt idx="54">
                  <c:v>0.59</c:v>
                </c:pt>
                <c:pt idx="55">
                  <c:v>7.9</c:v>
                </c:pt>
                <c:pt idx="56">
                  <c:v>7.9</c:v>
                </c:pt>
                <c:pt idx="57">
                  <c:v>7.9</c:v>
                </c:pt>
                <c:pt idx="58">
                  <c:v>7.9</c:v>
                </c:pt>
                <c:pt idx="59">
                  <c:v>7.4</c:v>
                </c:pt>
                <c:pt idx="60">
                  <c:v>7.4</c:v>
                </c:pt>
                <c:pt idx="61">
                  <c:v>7.4</c:v>
                </c:pt>
                <c:pt idx="62">
                  <c:v>7.4</c:v>
                </c:pt>
                <c:pt idx="63">
                  <c:v>11</c:v>
                </c:pt>
                <c:pt idx="64">
                  <c:v>11</c:v>
                </c:pt>
                <c:pt idx="65">
                  <c:v>11</c:v>
                </c:pt>
                <c:pt idx="66">
                  <c:v>11</c:v>
                </c:pt>
                <c:pt idx="67">
                  <c:v>18</c:v>
                </c:pt>
                <c:pt idx="68">
                  <c:v>18</c:v>
                </c:pt>
                <c:pt idx="69">
                  <c:v>18</c:v>
                </c:pt>
                <c:pt idx="70">
                  <c:v>18</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0.5</c:v>
                </c:pt>
                <c:pt idx="89">
                  <c:v>0.22</c:v>
                </c:pt>
                <c:pt idx="90">
                  <c:v>0.5</c:v>
                </c:pt>
                <c:pt idx="91">
                  <c:v>0.22</c:v>
                </c:pt>
                <c:pt idx="92">
                  <c:v>2.2999999999999998</c:v>
                </c:pt>
                <c:pt idx="93">
                  <c:v>2.2999999999999998</c:v>
                </c:pt>
                <c:pt idx="94">
                  <c:v>2.2999999999999998</c:v>
                </c:pt>
                <c:pt idx="95">
                  <c:v>3.9</c:v>
                </c:pt>
                <c:pt idx="96">
                  <c:v>3.9</c:v>
                </c:pt>
                <c:pt idx="97">
                  <c:v>3.9</c:v>
                </c:pt>
                <c:pt idx="98">
                  <c:v>13.2</c:v>
                </c:pt>
                <c:pt idx="99">
                  <c:v>13.2</c:v>
                </c:pt>
                <c:pt idx="100">
                  <c:v>#N/A</c:v>
                </c:pt>
                <c:pt idx="101">
                  <c:v>2.2599999999999998</c:v>
                </c:pt>
                <c:pt idx="102">
                  <c:v>2.2599999999999998</c:v>
                </c:pt>
                <c:pt idx="103">
                  <c:v>#N/A</c:v>
                </c:pt>
                <c:pt idx="104">
                  <c:v>26.7</c:v>
                </c:pt>
                <c:pt idx="105">
                  <c:v>26.7</c:v>
                </c:pt>
                <c:pt idx="106">
                  <c:v>1.6</c:v>
                </c:pt>
                <c:pt idx="107">
                  <c:v>3.1</c:v>
                </c:pt>
                <c:pt idx="108">
                  <c:v>0.25</c:v>
                </c:pt>
                <c:pt idx="109">
                  <c:v>0.25</c:v>
                </c:pt>
                <c:pt idx="110">
                  <c:v>0.25</c:v>
                </c:pt>
                <c:pt idx="111">
                  <c:v>0.25</c:v>
                </c:pt>
                <c:pt idx="112">
                  <c:v>1.1000000000000001</c:v>
                </c:pt>
                <c:pt idx="113">
                  <c:v>1.1000000000000001</c:v>
                </c:pt>
                <c:pt idx="114">
                  <c:v>1.1000000000000001</c:v>
                </c:pt>
                <c:pt idx="115">
                  <c:v>1.1000000000000001</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5</c:v>
                </c:pt>
                <c:pt idx="135">
                  <c:v>5</c:v>
                </c:pt>
                <c:pt idx="136">
                  <c:v>5</c:v>
                </c:pt>
                <c:pt idx="137">
                  <c:v>5</c:v>
                </c:pt>
                <c:pt idx="138">
                  <c:v>#N/A</c:v>
                </c:pt>
                <c:pt idx="139">
                  <c:v>8.35</c:v>
                </c:pt>
                <c:pt idx="140">
                  <c:v>8.35</c:v>
                </c:pt>
                <c:pt idx="141">
                  <c:v>#N/A</c:v>
                </c:pt>
              </c:numCache>
            </c:numRef>
          </c:xVal>
          <c:yVal>
            <c:numRef>
              <c:f>DataProcessing!$K$10:$K$151</c:f>
              <c:numCache>
                <c:formatCode>General</c:formatCode>
                <c:ptCount val="14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4.0084771793124281</c:v>
                </c:pt>
                <c:pt idx="93">
                  <c:v>2.2436117701897458</c:v>
                </c:pt>
                <c:pt idx="94">
                  <c:v>0.26</c:v>
                </c:pt>
                <c:pt idx="95">
                  <c:v>2.1841242536857939</c:v>
                </c:pt>
                <c:pt idx="96">
                  <c:v>0.92824101987370389</c:v>
                </c:pt>
                <c:pt idx="97">
                  <c:v>8.8364625268972666E-2</c:v>
                </c:pt>
                <c:pt idx="98">
                  <c:v>#N/A</c:v>
                </c:pt>
                <c:pt idx="99">
                  <c:v>#N/A</c:v>
                </c:pt>
                <c:pt idx="100">
                  <c:v>#N/A</c:v>
                </c:pt>
                <c:pt idx="101">
                  <c:v>#N/A</c:v>
                </c:pt>
                <c:pt idx="102">
                  <c:v>#N/A</c:v>
                </c:pt>
                <c:pt idx="103">
                  <c:v>#N/A</c:v>
                </c:pt>
                <c:pt idx="104">
                  <c:v>#N/A</c:v>
                </c:pt>
                <c:pt idx="105">
                  <c:v>#N/A</c:v>
                </c:pt>
                <c:pt idx="106">
                  <c:v>7.8200000000000006E-2</c:v>
                </c:pt>
                <c:pt idx="107">
                  <c:v>0.183</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formatCode="0.00">
                  <c:v>#N/A</c:v>
                </c:pt>
                <c:pt idx="125" formatCode="0.00">
                  <c:v>#N/A</c:v>
                </c:pt>
                <c:pt idx="126" formatCode="0.00">
                  <c:v>#N/A</c:v>
                </c:pt>
                <c:pt idx="127" formatCode="0.00">
                  <c:v>#N/A</c:v>
                </c:pt>
                <c:pt idx="128" formatCode="0.00">
                  <c:v>#N/A</c:v>
                </c:pt>
                <c:pt idx="129" formatCode="0.00">
                  <c:v>#N/A</c:v>
                </c:pt>
                <c:pt idx="130" formatCode="0.00">
                  <c:v>#N/A</c:v>
                </c:pt>
                <c:pt idx="131" formatCode="0.00">
                  <c:v>#N/A</c:v>
                </c:pt>
                <c:pt idx="132" formatCode="0.00">
                  <c:v>#N/A</c:v>
                </c:pt>
                <c:pt idx="133" formatCode="0.00">
                  <c:v>#N/A</c:v>
                </c:pt>
                <c:pt idx="134" formatCode="0.00">
                  <c:v>#N/A</c:v>
                </c:pt>
                <c:pt idx="135" formatCode="0.00">
                  <c:v>#N/A</c:v>
                </c:pt>
                <c:pt idx="136" formatCode="0.00">
                  <c:v>#N/A</c:v>
                </c:pt>
                <c:pt idx="137" formatCode="0.00">
                  <c:v>#N/A</c:v>
                </c:pt>
                <c:pt idx="138" formatCode="0.00">
                  <c:v>#N/A</c:v>
                </c:pt>
                <c:pt idx="139" formatCode="0.00">
                  <c:v>#N/A</c:v>
                </c:pt>
                <c:pt idx="140" formatCode="0.00">
                  <c:v>#N/A</c:v>
                </c:pt>
                <c:pt idx="141" formatCode="0.00">
                  <c:v>#N/A</c:v>
                </c:pt>
              </c:numCache>
            </c:numRef>
          </c:yVal>
          <c:smooth val="0"/>
          <c:extLst>
            <c:ext xmlns:c16="http://schemas.microsoft.com/office/drawing/2014/chart" uri="{C3380CC4-5D6E-409C-BE32-E72D297353CC}">
              <c16:uniqueId val="{00000001-6189-49B8-84E7-E3C48A8DA765}"/>
            </c:ext>
          </c:extLst>
        </c:ser>
        <c:ser>
          <c:idx val="1"/>
          <c:order val="2"/>
          <c:tx>
            <c:strRef>
              <c:f>DataProcessing!$M$9</c:f>
              <c:strCache>
                <c:ptCount val="1"/>
                <c:pt idx="0">
                  <c:v>Sr (%)-Lit</c:v>
                </c:pt>
              </c:strCache>
            </c:strRef>
          </c:tx>
          <c:spPr>
            <a:ln w="28575">
              <a:noFill/>
            </a:ln>
          </c:spPr>
          <c:marker>
            <c:symbol val="triangle"/>
            <c:size val="9"/>
            <c:spPr>
              <a:solidFill>
                <a:schemeClr val="accent6">
                  <a:lumMod val="75000"/>
                </a:schemeClr>
              </a:solidFill>
              <a:ln>
                <a:solidFill>
                  <a:schemeClr val="tx1"/>
                </a:solidFill>
              </a:ln>
            </c:spPr>
          </c:marker>
          <c:xVal>
            <c:numRef>
              <c:f>DataProcessing!$H$10:$H$151</c:f>
              <c:numCache>
                <c:formatCode>General</c:formatCode>
                <c:ptCount val="142"/>
                <c:pt idx="0">
                  <c:v>2.6</c:v>
                </c:pt>
                <c:pt idx="1">
                  <c:v>2.6</c:v>
                </c:pt>
                <c:pt idx="2">
                  <c:v>#N/A</c:v>
                </c:pt>
                <c:pt idx="3">
                  <c:v>#N/A</c:v>
                </c:pt>
                <c:pt idx="4">
                  <c:v>#N/A</c:v>
                </c:pt>
                <c:pt idx="5">
                  <c:v>#N/A</c:v>
                </c:pt>
                <c:pt idx="6">
                  <c:v>#N/A</c:v>
                </c:pt>
                <c:pt idx="7">
                  <c:v>0.94</c:v>
                </c:pt>
                <c:pt idx="8">
                  <c:v>0.94</c:v>
                </c:pt>
                <c:pt idx="9">
                  <c:v>#N/A</c:v>
                </c:pt>
                <c:pt idx="10">
                  <c:v>#N/A</c:v>
                </c:pt>
                <c:pt idx="11">
                  <c:v>#N/A</c:v>
                </c:pt>
                <c:pt idx="12">
                  <c:v>#N/A</c:v>
                </c:pt>
                <c:pt idx="13">
                  <c:v>#N/A</c:v>
                </c:pt>
                <c:pt idx="14">
                  <c:v>#N/A</c:v>
                </c:pt>
                <c:pt idx="15">
                  <c:v>#N/A</c:v>
                </c:pt>
                <c:pt idx="16">
                  <c:v>#N/A</c:v>
                </c:pt>
                <c:pt idx="17">
                  <c:v>5</c:v>
                </c:pt>
                <c:pt idx="18">
                  <c:v>5</c:v>
                </c:pt>
                <c:pt idx="19">
                  <c:v>#N/A</c:v>
                </c:pt>
                <c:pt idx="20">
                  <c:v>15</c:v>
                </c:pt>
                <c:pt idx="21">
                  <c:v>15</c:v>
                </c:pt>
                <c:pt idx="22">
                  <c:v>20.6</c:v>
                </c:pt>
                <c:pt idx="23">
                  <c:v>20.6</c:v>
                </c:pt>
                <c:pt idx="24">
                  <c:v>26.7</c:v>
                </c:pt>
                <c:pt idx="25">
                  <c:v>26.7</c:v>
                </c:pt>
                <c:pt idx="26">
                  <c:v>3.69</c:v>
                </c:pt>
                <c:pt idx="27">
                  <c:v>3.69</c:v>
                </c:pt>
                <c:pt idx="28">
                  <c:v>3.69</c:v>
                </c:pt>
                <c:pt idx="29">
                  <c:v>3.69</c:v>
                </c:pt>
                <c:pt idx="30">
                  <c:v>#N/A</c:v>
                </c:pt>
                <c:pt idx="31">
                  <c:v>#N/A</c:v>
                </c:pt>
                <c:pt idx="32">
                  <c:v>#N/A</c:v>
                </c:pt>
                <c:pt idx="33">
                  <c:v>7</c:v>
                </c:pt>
                <c:pt idx="34">
                  <c:v>0.2</c:v>
                </c:pt>
                <c:pt idx="35">
                  <c:v>0.2</c:v>
                </c:pt>
                <c:pt idx="36">
                  <c:v>0.3</c:v>
                </c:pt>
                <c:pt idx="37">
                  <c:v>0.3</c:v>
                </c:pt>
                <c:pt idx="38">
                  <c:v>15</c:v>
                </c:pt>
                <c:pt idx="39">
                  <c:v>15</c:v>
                </c:pt>
                <c:pt idx="40">
                  <c:v>2.2999999999999998</c:v>
                </c:pt>
                <c:pt idx="41">
                  <c:v>2.2999999999999998</c:v>
                </c:pt>
                <c:pt idx="42">
                  <c:v>#N/A</c:v>
                </c:pt>
                <c:pt idx="43">
                  <c:v>#N/A</c:v>
                </c:pt>
                <c:pt idx="44">
                  <c:v>#N/A</c:v>
                </c:pt>
                <c:pt idx="45">
                  <c:v>0.14000000000000001</c:v>
                </c:pt>
                <c:pt idx="46">
                  <c:v>0.23</c:v>
                </c:pt>
                <c:pt idx="47">
                  <c:v>0.41</c:v>
                </c:pt>
                <c:pt idx="48">
                  <c:v>2.8</c:v>
                </c:pt>
                <c:pt idx="49">
                  <c:v>2.8</c:v>
                </c:pt>
                <c:pt idx="50">
                  <c:v>2.8</c:v>
                </c:pt>
                <c:pt idx="51">
                  <c:v>0.59</c:v>
                </c:pt>
                <c:pt idx="52">
                  <c:v>0.59</c:v>
                </c:pt>
                <c:pt idx="53">
                  <c:v>0.59</c:v>
                </c:pt>
                <c:pt idx="54">
                  <c:v>0.59</c:v>
                </c:pt>
                <c:pt idx="55">
                  <c:v>7.9</c:v>
                </c:pt>
                <c:pt idx="56">
                  <c:v>7.9</c:v>
                </c:pt>
                <c:pt idx="57">
                  <c:v>7.9</c:v>
                </c:pt>
                <c:pt idx="58">
                  <c:v>7.9</c:v>
                </c:pt>
                <c:pt idx="59">
                  <c:v>7.4</c:v>
                </c:pt>
                <c:pt idx="60">
                  <c:v>7.4</c:v>
                </c:pt>
                <c:pt idx="61">
                  <c:v>7.4</c:v>
                </c:pt>
                <c:pt idx="62">
                  <c:v>7.4</c:v>
                </c:pt>
                <c:pt idx="63">
                  <c:v>11</c:v>
                </c:pt>
                <c:pt idx="64">
                  <c:v>11</c:v>
                </c:pt>
                <c:pt idx="65">
                  <c:v>11</c:v>
                </c:pt>
                <c:pt idx="66">
                  <c:v>11</c:v>
                </c:pt>
                <c:pt idx="67">
                  <c:v>18</c:v>
                </c:pt>
                <c:pt idx="68">
                  <c:v>18</c:v>
                </c:pt>
                <c:pt idx="69">
                  <c:v>18</c:v>
                </c:pt>
                <c:pt idx="70">
                  <c:v>18</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0.5</c:v>
                </c:pt>
                <c:pt idx="89">
                  <c:v>0.22</c:v>
                </c:pt>
                <c:pt idx="90">
                  <c:v>0.5</c:v>
                </c:pt>
                <c:pt idx="91">
                  <c:v>0.22</c:v>
                </c:pt>
                <c:pt idx="92">
                  <c:v>2.2999999999999998</c:v>
                </c:pt>
                <c:pt idx="93">
                  <c:v>2.2999999999999998</c:v>
                </c:pt>
                <c:pt idx="94">
                  <c:v>2.2999999999999998</c:v>
                </c:pt>
                <c:pt idx="95">
                  <c:v>3.9</c:v>
                </c:pt>
                <c:pt idx="96">
                  <c:v>3.9</c:v>
                </c:pt>
                <c:pt idx="97">
                  <c:v>3.9</c:v>
                </c:pt>
                <c:pt idx="98">
                  <c:v>13.2</c:v>
                </c:pt>
                <c:pt idx="99">
                  <c:v>13.2</c:v>
                </c:pt>
                <c:pt idx="100">
                  <c:v>#N/A</c:v>
                </c:pt>
                <c:pt idx="101">
                  <c:v>2.2599999999999998</c:v>
                </c:pt>
                <c:pt idx="102">
                  <c:v>2.2599999999999998</c:v>
                </c:pt>
                <c:pt idx="103">
                  <c:v>#N/A</c:v>
                </c:pt>
                <c:pt idx="104">
                  <c:v>26.7</c:v>
                </c:pt>
                <c:pt idx="105">
                  <c:v>26.7</c:v>
                </c:pt>
                <c:pt idx="106">
                  <c:v>1.6</c:v>
                </c:pt>
                <c:pt idx="107">
                  <c:v>3.1</c:v>
                </c:pt>
                <c:pt idx="108">
                  <c:v>0.25</c:v>
                </c:pt>
                <c:pt idx="109">
                  <c:v>0.25</c:v>
                </c:pt>
                <c:pt idx="110">
                  <c:v>0.25</c:v>
                </c:pt>
                <c:pt idx="111">
                  <c:v>0.25</c:v>
                </c:pt>
                <c:pt idx="112">
                  <c:v>1.1000000000000001</c:v>
                </c:pt>
                <c:pt idx="113">
                  <c:v>1.1000000000000001</c:v>
                </c:pt>
                <c:pt idx="114">
                  <c:v>1.1000000000000001</c:v>
                </c:pt>
                <c:pt idx="115">
                  <c:v>1.1000000000000001</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5</c:v>
                </c:pt>
                <c:pt idx="135">
                  <c:v>5</c:v>
                </c:pt>
                <c:pt idx="136">
                  <c:v>5</c:v>
                </c:pt>
                <c:pt idx="137">
                  <c:v>5</c:v>
                </c:pt>
                <c:pt idx="138">
                  <c:v>#N/A</c:v>
                </c:pt>
                <c:pt idx="139">
                  <c:v>8.35</c:v>
                </c:pt>
                <c:pt idx="140">
                  <c:v>8.35</c:v>
                </c:pt>
                <c:pt idx="141">
                  <c:v>#N/A</c:v>
                </c:pt>
              </c:numCache>
            </c:numRef>
          </c:xVal>
          <c:yVal>
            <c:numRef>
              <c:f>DataProcessing!$M$10:$M$151</c:f>
              <c:numCache>
                <c:formatCode>General</c:formatCode>
                <c:ptCount val="142"/>
                <c:pt idx="0">
                  <c:v>#N/A</c:v>
                </c:pt>
                <c:pt idx="1">
                  <c:v>#N/A</c:v>
                </c:pt>
                <c:pt idx="2">
                  <c:v>1.26</c:v>
                </c:pt>
                <c:pt idx="3">
                  <c:v>1.64</c:v>
                </c:pt>
                <c:pt idx="4">
                  <c:v>0.05</c:v>
                </c:pt>
                <c:pt idx="5">
                  <c:v>0.44</c:v>
                </c:pt>
                <c:pt idx="6">
                  <c:v>0.31</c:v>
                </c:pt>
                <c:pt idx="7">
                  <c:v>#N/A</c:v>
                </c:pt>
                <c:pt idx="8">
                  <c:v>#N/A</c:v>
                </c:pt>
                <c:pt idx="9">
                  <c:v>7.0000000000000007E-2</c:v>
                </c:pt>
                <c:pt idx="10">
                  <c:v>1.7000000000000001E-2</c:v>
                </c:pt>
                <c:pt idx="11">
                  <c:v>1.98</c:v>
                </c:pt>
                <c:pt idx="12">
                  <c:v>1.96</c:v>
                </c:pt>
                <c:pt idx="13">
                  <c:v>0.12</c:v>
                </c:pt>
                <c:pt idx="14">
                  <c:v>1.89</c:v>
                </c:pt>
                <c:pt idx="15">
                  <c:v>1.52</c:v>
                </c:pt>
                <c:pt idx="16">
                  <c:v>0.6</c:v>
                </c:pt>
                <c:pt idx="17">
                  <c:v>#N/A</c:v>
                </c:pt>
                <c:pt idx="18">
                  <c:v>#N/A</c:v>
                </c:pt>
                <c:pt idx="19">
                  <c:v>0.6</c:v>
                </c:pt>
                <c:pt idx="20">
                  <c:v>1.98</c:v>
                </c:pt>
                <c:pt idx="21">
                  <c:v>1.96</c:v>
                </c:pt>
                <c:pt idx="22">
                  <c:v>#N/A</c:v>
                </c:pt>
                <c:pt idx="23">
                  <c:v>#N/A</c:v>
                </c:pt>
                <c:pt idx="24">
                  <c:v>#N/A</c:v>
                </c:pt>
                <c:pt idx="25">
                  <c:v>#N/A</c:v>
                </c:pt>
                <c:pt idx="26">
                  <c:v>#N/A</c:v>
                </c:pt>
                <c:pt idx="27">
                  <c:v>#N/A</c:v>
                </c:pt>
                <c:pt idx="28">
                  <c:v>#N/A</c:v>
                </c:pt>
                <c:pt idx="29">
                  <c:v>#N/A</c:v>
                </c:pt>
                <c:pt idx="30">
                  <c:v>3.4799999999999998E-2</c:v>
                </c:pt>
                <c:pt idx="31">
                  <c:v>4.2299999999999997E-2</c:v>
                </c:pt>
                <c:pt idx="32">
                  <c:v>4.2000000000000003E-2</c:v>
                </c:pt>
                <c:pt idx="33">
                  <c:v>0.25</c:v>
                </c:pt>
                <c:pt idx="34">
                  <c:v>2.5000000000000001E-2</c:v>
                </c:pt>
                <c:pt idx="35">
                  <c:v>7.3999999999999996E-2</c:v>
                </c:pt>
                <c:pt idx="36">
                  <c:v>1.2E-2</c:v>
                </c:pt>
                <c:pt idx="37">
                  <c:v>5.8999999999999997E-2</c:v>
                </c:pt>
                <c:pt idx="38">
                  <c:v>1.89</c:v>
                </c:pt>
                <c:pt idx="39">
                  <c:v>1.52</c:v>
                </c:pt>
                <c:pt idx="40">
                  <c:v>#N/A</c:v>
                </c:pt>
                <c:pt idx="41">
                  <c:v>#N/A</c:v>
                </c:pt>
                <c:pt idx="42">
                  <c:v>1.2999999999999999E-2</c:v>
                </c:pt>
                <c:pt idx="43">
                  <c:v>1.34E-2</c:v>
                </c:pt>
                <c:pt idx="44">
                  <c:v>8.3499999999999998E-3</c:v>
                </c:pt>
                <c:pt idx="45">
                  <c:v>2.5000000000000001E-2</c:v>
                </c:pt>
                <c:pt idx="46">
                  <c:v>0.04</c:v>
                </c:pt>
                <c:pt idx="47">
                  <c:v>0.15</c:v>
                </c:pt>
                <c:pt idx="48">
                  <c:v>0.18</c:v>
                </c:pt>
                <c:pt idx="49">
                  <c:v>0</c:v>
                </c:pt>
                <c:pt idx="50">
                  <c:v>0.03</c:v>
                </c:pt>
                <c:pt idx="51">
                  <c:v>#N/A</c:v>
                </c:pt>
                <c:pt idx="52">
                  <c:v>0.08</c:v>
                </c:pt>
                <c:pt idx="53">
                  <c:v>#N/A</c:v>
                </c:pt>
                <c:pt idx="54">
                  <c:v>#N/A</c:v>
                </c:pt>
                <c:pt idx="55">
                  <c:v>5.0000000000000001E-4</c:v>
                </c:pt>
                <c:pt idx="56">
                  <c:v>0.04</c:v>
                </c:pt>
                <c:pt idx="57">
                  <c:v>#N/A</c:v>
                </c:pt>
                <c:pt idx="58">
                  <c:v>#N/A</c:v>
                </c:pt>
                <c:pt idx="59">
                  <c:v>0.11</c:v>
                </c:pt>
                <c:pt idx="60">
                  <c:v>0.03</c:v>
                </c:pt>
                <c:pt idx="61">
                  <c:v>#N/A</c:v>
                </c:pt>
                <c:pt idx="62">
                  <c:v>#N/A</c:v>
                </c:pt>
                <c:pt idx="63">
                  <c:v>0.02</c:v>
                </c:pt>
                <c:pt idx="64">
                  <c:v>0.13</c:v>
                </c:pt>
                <c:pt idx="65">
                  <c:v>#N/A</c:v>
                </c:pt>
                <c:pt idx="66">
                  <c:v>#N/A</c:v>
                </c:pt>
                <c:pt idx="67">
                  <c:v>0.1</c:v>
                </c:pt>
                <c:pt idx="68">
                  <c:v>7.0000000000000007E-2</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0.03</c:v>
                </c:pt>
                <c:pt idx="89">
                  <c:v>0.03</c:v>
                </c:pt>
                <c:pt idx="90">
                  <c:v>0.3</c:v>
                </c:pt>
                <c:pt idx="91">
                  <c:v>0.09</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0.01</c:v>
                </c:pt>
                <c:pt idx="109">
                  <c:v>0.11</c:v>
                </c:pt>
                <c:pt idx="110">
                  <c:v>#N/A</c:v>
                </c:pt>
                <c:pt idx="111">
                  <c:v>#N/A</c:v>
                </c:pt>
                <c:pt idx="112">
                  <c:v>#N/A</c:v>
                </c:pt>
                <c:pt idx="113">
                  <c:v>#N/A</c:v>
                </c:pt>
                <c:pt idx="114">
                  <c:v>#N/A</c:v>
                </c:pt>
                <c:pt idx="115">
                  <c:v>#N/A</c:v>
                </c:pt>
                <c:pt idx="116">
                  <c:v>5.6600000000000001E-3</c:v>
                </c:pt>
                <c:pt idx="117">
                  <c:v>4.9899999999999996E-3</c:v>
                </c:pt>
                <c:pt idx="118">
                  <c:v>8.4100000000000008E-3</c:v>
                </c:pt>
                <c:pt idx="119">
                  <c:v>1.32E-2</c:v>
                </c:pt>
                <c:pt idx="120">
                  <c:v>1.9699999999999999E-2</c:v>
                </c:pt>
                <c:pt idx="121">
                  <c:v>2.14E-3</c:v>
                </c:pt>
                <c:pt idx="122">
                  <c:v>1.82E-3</c:v>
                </c:pt>
                <c:pt idx="123">
                  <c:v>1.5900000000000001E-2</c:v>
                </c:pt>
                <c:pt idx="124" formatCode="0.00">
                  <c:v>1.82E-3</c:v>
                </c:pt>
                <c:pt idx="125" formatCode="0.00">
                  <c:v>6.8199999999999997E-3</c:v>
                </c:pt>
                <c:pt idx="126" formatCode="0.00">
                  <c:v>7.6899999999999998E-3</c:v>
                </c:pt>
                <c:pt idx="127" formatCode="0.00">
                  <c:v>4.9699999999999996E-3</c:v>
                </c:pt>
                <c:pt idx="128" formatCode="0.00">
                  <c:v>1.31E-3</c:v>
                </c:pt>
                <c:pt idx="129" formatCode="0.00">
                  <c:v>2.8800000000000002E-3</c:v>
                </c:pt>
                <c:pt idx="130" formatCode="0.00">
                  <c:v>3.8500000000000001E-3</c:v>
                </c:pt>
                <c:pt idx="131" formatCode="0.00">
                  <c:v>2.88</c:v>
                </c:pt>
                <c:pt idx="132" formatCode="0.00">
                  <c:v>2.08</c:v>
                </c:pt>
                <c:pt idx="133" formatCode="0.00">
                  <c:v>0.06</c:v>
                </c:pt>
                <c:pt idx="134" formatCode="0.00">
                  <c:v>0.21</c:v>
                </c:pt>
                <c:pt idx="135" formatCode="0.00">
                  <c:v>0.21</c:v>
                </c:pt>
                <c:pt idx="136" formatCode="0.00">
                  <c:v>0.06</c:v>
                </c:pt>
                <c:pt idx="137" formatCode="0.00">
                  <c:v>0.06</c:v>
                </c:pt>
                <c:pt idx="138" formatCode="0.00">
                  <c:v>#N/A</c:v>
                </c:pt>
                <c:pt idx="139" formatCode="0.00">
                  <c:v>#N/A</c:v>
                </c:pt>
                <c:pt idx="140" formatCode="0.00">
                  <c:v>#N/A</c:v>
                </c:pt>
                <c:pt idx="141" formatCode="0.00">
                  <c:v>#N/A</c:v>
                </c:pt>
              </c:numCache>
            </c:numRef>
          </c:yVal>
          <c:smooth val="0"/>
          <c:extLst>
            <c:ext xmlns:c16="http://schemas.microsoft.com/office/drawing/2014/chart" uri="{C3380CC4-5D6E-409C-BE32-E72D297353CC}">
              <c16:uniqueId val="{00000002-6189-49B8-84E7-E3C48A8DA765}"/>
            </c:ext>
          </c:extLst>
        </c:ser>
        <c:ser>
          <c:idx val="3"/>
          <c:order val="3"/>
          <c:tx>
            <c:strRef>
              <c:f>DataProcessing!$N$9</c:f>
              <c:strCache>
                <c:ptCount val="1"/>
                <c:pt idx="0">
                  <c:v>Sr (%)-FN</c:v>
                </c:pt>
              </c:strCache>
            </c:strRef>
          </c:tx>
          <c:spPr>
            <a:ln w="28575">
              <a:noFill/>
            </a:ln>
          </c:spPr>
          <c:marker>
            <c:symbol val="triangle"/>
            <c:size val="9"/>
            <c:spPr>
              <a:solidFill>
                <a:srgbClr val="FFFF00"/>
              </a:solidFill>
              <a:ln>
                <a:solidFill>
                  <a:sysClr val="windowText" lastClr="000000"/>
                </a:solidFill>
              </a:ln>
            </c:spPr>
          </c:marker>
          <c:xVal>
            <c:numRef>
              <c:f>DataProcessing!$H$10:$H$151</c:f>
              <c:numCache>
                <c:formatCode>General</c:formatCode>
                <c:ptCount val="142"/>
                <c:pt idx="0">
                  <c:v>2.6</c:v>
                </c:pt>
                <c:pt idx="1">
                  <c:v>2.6</c:v>
                </c:pt>
                <c:pt idx="2">
                  <c:v>#N/A</c:v>
                </c:pt>
                <c:pt idx="3">
                  <c:v>#N/A</c:v>
                </c:pt>
                <c:pt idx="4">
                  <c:v>#N/A</c:v>
                </c:pt>
                <c:pt idx="5">
                  <c:v>#N/A</c:v>
                </c:pt>
                <c:pt idx="6">
                  <c:v>#N/A</c:v>
                </c:pt>
                <c:pt idx="7">
                  <c:v>0.94</c:v>
                </c:pt>
                <c:pt idx="8">
                  <c:v>0.94</c:v>
                </c:pt>
                <c:pt idx="9">
                  <c:v>#N/A</c:v>
                </c:pt>
                <c:pt idx="10">
                  <c:v>#N/A</c:v>
                </c:pt>
                <c:pt idx="11">
                  <c:v>#N/A</c:v>
                </c:pt>
                <c:pt idx="12">
                  <c:v>#N/A</c:v>
                </c:pt>
                <c:pt idx="13">
                  <c:v>#N/A</c:v>
                </c:pt>
                <c:pt idx="14">
                  <c:v>#N/A</c:v>
                </c:pt>
                <c:pt idx="15">
                  <c:v>#N/A</c:v>
                </c:pt>
                <c:pt idx="16">
                  <c:v>#N/A</c:v>
                </c:pt>
                <c:pt idx="17">
                  <c:v>5</c:v>
                </c:pt>
                <c:pt idx="18">
                  <c:v>5</c:v>
                </c:pt>
                <c:pt idx="19">
                  <c:v>#N/A</c:v>
                </c:pt>
                <c:pt idx="20">
                  <c:v>15</c:v>
                </c:pt>
                <c:pt idx="21">
                  <c:v>15</c:v>
                </c:pt>
                <c:pt idx="22">
                  <c:v>20.6</c:v>
                </c:pt>
                <c:pt idx="23">
                  <c:v>20.6</c:v>
                </c:pt>
                <c:pt idx="24">
                  <c:v>26.7</c:v>
                </c:pt>
                <c:pt idx="25">
                  <c:v>26.7</c:v>
                </c:pt>
                <c:pt idx="26">
                  <c:v>3.69</c:v>
                </c:pt>
                <c:pt idx="27">
                  <c:v>3.69</c:v>
                </c:pt>
                <c:pt idx="28">
                  <c:v>3.69</c:v>
                </c:pt>
                <c:pt idx="29">
                  <c:v>3.69</c:v>
                </c:pt>
                <c:pt idx="30">
                  <c:v>#N/A</c:v>
                </c:pt>
                <c:pt idx="31">
                  <c:v>#N/A</c:v>
                </c:pt>
                <c:pt idx="32">
                  <c:v>#N/A</c:v>
                </c:pt>
                <c:pt idx="33">
                  <c:v>7</c:v>
                </c:pt>
                <c:pt idx="34">
                  <c:v>0.2</c:v>
                </c:pt>
                <c:pt idx="35">
                  <c:v>0.2</c:v>
                </c:pt>
                <c:pt idx="36">
                  <c:v>0.3</c:v>
                </c:pt>
                <c:pt idx="37">
                  <c:v>0.3</c:v>
                </c:pt>
                <c:pt idx="38">
                  <c:v>15</c:v>
                </c:pt>
                <c:pt idx="39">
                  <c:v>15</c:v>
                </c:pt>
                <c:pt idx="40">
                  <c:v>2.2999999999999998</c:v>
                </c:pt>
                <c:pt idx="41">
                  <c:v>2.2999999999999998</c:v>
                </c:pt>
                <c:pt idx="42">
                  <c:v>#N/A</c:v>
                </c:pt>
                <c:pt idx="43">
                  <c:v>#N/A</c:v>
                </c:pt>
                <c:pt idx="44">
                  <c:v>#N/A</c:v>
                </c:pt>
                <c:pt idx="45">
                  <c:v>0.14000000000000001</c:v>
                </c:pt>
                <c:pt idx="46">
                  <c:v>0.23</c:v>
                </c:pt>
                <c:pt idx="47">
                  <c:v>0.41</c:v>
                </c:pt>
                <c:pt idx="48">
                  <c:v>2.8</c:v>
                </c:pt>
                <c:pt idx="49">
                  <c:v>2.8</c:v>
                </c:pt>
                <c:pt idx="50">
                  <c:v>2.8</c:v>
                </c:pt>
                <c:pt idx="51">
                  <c:v>0.59</c:v>
                </c:pt>
                <c:pt idx="52">
                  <c:v>0.59</c:v>
                </c:pt>
                <c:pt idx="53">
                  <c:v>0.59</c:v>
                </c:pt>
                <c:pt idx="54">
                  <c:v>0.59</c:v>
                </c:pt>
                <c:pt idx="55">
                  <c:v>7.9</c:v>
                </c:pt>
                <c:pt idx="56">
                  <c:v>7.9</c:v>
                </c:pt>
                <c:pt idx="57">
                  <c:v>7.9</c:v>
                </c:pt>
                <c:pt idx="58">
                  <c:v>7.9</c:v>
                </c:pt>
                <c:pt idx="59">
                  <c:v>7.4</c:v>
                </c:pt>
                <c:pt idx="60">
                  <c:v>7.4</c:v>
                </c:pt>
                <c:pt idx="61">
                  <c:v>7.4</c:v>
                </c:pt>
                <c:pt idx="62">
                  <c:v>7.4</c:v>
                </c:pt>
                <c:pt idx="63">
                  <c:v>11</c:v>
                </c:pt>
                <c:pt idx="64">
                  <c:v>11</c:v>
                </c:pt>
                <c:pt idx="65">
                  <c:v>11</c:v>
                </c:pt>
                <c:pt idx="66">
                  <c:v>11</c:v>
                </c:pt>
                <c:pt idx="67">
                  <c:v>18</c:v>
                </c:pt>
                <c:pt idx="68">
                  <c:v>18</c:v>
                </c:pt>
                <c:pt idx="69">
                  <c:v>18</c:v>
                </c:pt>
                <c:pt idx="70">
                  <c:v>18</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0.5</c:v>
                </c:pt>
                <c:pt idx="89">
                  <c:v>0.22</c:v>
                </c:pt>
                <c:pt idx="90">
                  <c:v>0.5</c:v>
                </c:pt>
                <c:pt idx="91">
                  <c:v>0.22</c:v>
                </c:pt>
                <c:pt idx="92">
                  <c:v>2.2999999999999998</c:v>
                </c:pt>
                <c:pt idx="93">
                  <c:v>2.2999999999999998</c:v>
                </c:pt>
                <c:pt idx="94">
                  <c:v>2.2999999999999998</c:v>
                </c:pt>
                <c:pt idx="95">
                  <c:v>3.9</c:v>
                </c:pt>
                <c:pt idx="96">
                  <c:v>3.9</c:v>
                </c:pt>
                <c:pt idx="97">
                  <c:v>3.9</c:v>
                </c:pt>
                <c:pt idx="98">
                  <c:v>13.2</c:v>
                </c:pt>
                <c:pt idx="99">
                  <c:v>13.2</c:v>
                </c:pt>
                <c:pt idx="100">
                  <c:v>#N/A</c:v>
                </c:pt>
                <c:pt idx="101">
                  <c:v>2.2599999999999998</c:v>
                </c:pt>
                <c:pt idx="102">
                  <c:v>2.2599999999999998</c:v>
                </c:pt>
                <c:pt idx="103">
                  <c:v>#N/A</c:v>
                </c:pt>
                <c:pt idx="104">
                  <c:v>26.7</c:v>
                </c:pt>
                <c:pt idx="105">
                  <c:v>26.7</c:v>
                </c:pt>
                <c:pt idx="106">
                  <c:v>1.6</c:v>
                </c:pt>
                <c:pt idx="107">
                  <c:v>3.1</c:v>
                </c:pt>
                <c:pt idx="108">
                  <c:v>0.25</c:v>
                </c:pt>
                <c:pt idx="109">
                  <c:v>0.25</c:v>
                </c:pt>
                <c:pt idx="110">
                  <c:v>0.25</c:v>
                </c:pt>
                <c:pt idx="111">
                  <c:v>0.25</c:v>
                </c:pt>
                <c:pt idx="112">
                  <c:v>1.1000000000000001</c:v>
                </c:pt>
                <c:pt idx="113">
                  <c:v>1.1000000000000001</c:v>
                </c:pt>
                <c:pt idx="114">
                  <c:v>1.1000000000000001</c:v>
                </c:pt>
                <c:pt idx="115">
                  <c:v>1.1000000000000001</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5</c:v>
                </c:pt>
                <c:pt idx="135">
                  <c:v>5</c:v>
                </c:pt>
                <c:pt idx="136">
                  <c:v>5</c:v>
                </c:pt>
                <c:pt idx="137">
                  <c:v>5</c:v>
                </c:pt>
                <c:pt idx="138">
                  <c:v>#N/A</c:v>
                </c:pt>
                <c:pt idx="139">
                  <c:v>8.35</c:v>
                </c:pt>
                <c:pt idx="140">
                  <c:v>8.35</c:v>
                </c:pt>
                <c:pt idx="141">
                  <c:v>#N/A</c:v>
                </c:pt>
              </c:numCache>
            </c:numRef>
          </c:xVal>
          <c:yVal>
            <c:numRef>
              <c:f>DataProcessing!$N$10:$N$151</c:f>
              <c:numCache>
                <c:formatCode>General</c:formatCode>
                <c:ptCount val="14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3.8426301073224249</c:v>
                </c:pt>
                <c:pt idx="93">
                  <c:v>1.9921976919566362</c:v>
                </c:pt>
                <c:pt idx="94">
                  <c:v>0.04</c:v>
                </c:pt>
                <c:pt idx="95">
                  <c:v>2.3056234440872276</c:v>
                </c:pt>
                <c:pt idx="96">
                  <c:v>0.65834209043425651</c:v>
                </c:pt>
                <c:pt idx="97">
                  <c:v>8.9210155486315751E-2</c:v>
                </c:pt>
                <c:pt idx="98">
                  <c:v>#N/A</c:v>
                </c:pt>
                <c:pt idx="99">
                  <c:v>#N/A</c:v>
                </c:pt>
                <c:pt idx="100">
                  <c:v>#N/A</c:v>
                </c:pt>
                <c:pt idx="101">
                  <c:v>#N/A</c:v>
                </c:pt>
                <c:pt idx="102">
                  <c:v>#N/A</c:v>
                </c:pt>
                <c:pt idx="103">
                  <c:v>#N/A</c:v>
                </c:pt>
                <c:pt idx="104">
                  <c:v>#N/A</c:v>
                </c:pt>
                <c:pt idx="105">
                  <c:v>#N/A</c:v>
                </c:pt>
                <c:pt idx="106">
                  <c:v>4.5899999999999996E-2</c:v>
                </c:pt>
                <c:pt idx="107">
                  <c:v>6.9599999999999995E-2</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formatCode="0.00">
                  <c:v>#N/A</c:v>
                </c:pt>
                <c:pt idx="125" formatCode="0.00">
                  <c:v>#N/A</c:v>
                </c:pt>
                <c:pt idx="126" formatCode="0.00">
                  <c:v>#N/A</c:v>
                </c:pt>
                <c:pt idx="127" formatCode="0.00">
                  <c:v>#N/A</c:v>
                </c:pt>
                <c:pt idx="128" formatCode="0.00">
                  <c:v>#N/A</c:v>
                </c:pt>
                <c:pt idx="129" formatCode="0.00">
                  <c:v>#N/A</c:v>
                </c:pt>
                <c:pt idx="130" formatCode="0.00">
                  <c:v>#N/A</c:v>
                </c:pt>
                <c:pt idx="131" formatCode="0.00">
                  <c:v>#N/A</c:v>
                </c:pt>
                <c:pt idx="132" formatCode="0.00">
                  <c:v>#N/A</c:v>
                </c:pt>
                <c:pt idx="133" formatCode="0.00">
                  <c:v>#N/A</c:v>
                </c:pt>
                <c:pt idx="134" formatCode="0.00">
                  <c:v>#N/A</c:v>
                </c:pt>
                <c:pt idx="135" formatCode="0.00">
                  <c:v>#N/A</c:v>
                </c:pt>
                <c:pt idx="136" formatCode="0.00">
                  <c:v>#N/A</c:v>
                </c:pt>
                <c:pt idx="137" formatCode="0.00">
                  <c:v>#N/A</c:v>
                </c:pt>
                <c:pt idx="138" formatCode="0.00">
                  <c:v>#N/A</c:v>
                </c:pt>
                <c:pt idx="139" formatCode="0.00">
                  <c:v>2.1879447487165751E-3</c:v>
                </c:pt>
                <c:pt idx="140" formatCode="0.00">
                  <c:v>#N/A</c:v>
                </c:pt>
                <c:pt idx="141" formatCode="0.00">
                  <c:v>0.17719625647312345</c:v>
                </c:pt>
              </c:numCache>
            </c:numRef>
          </c:yVal>
          <c:smooth val="0"/>
          <c:extLst>
            <c:ext xmlns:c16="http://schemas.microsoft.com/office/drawing/2014/chart" uri="{C3380CC4-5D6E-409C-BE32-E72D297353CC}">
              <c16:uniqueId val="{00000003-6189-49B8-84E7-E3C48A8DA765}"/>
            </c:ext>
          </c:extLst>
        </c:ser>
        <c:ser>
          <c:idx val="4"/>
          <c:order val="4"/>
          <c:tx>
            <c:strRef>
              <c:f>DataProcessing!$P$9</c:f>
              <c:strCache>
                <c:ptCount val="1"/>
                <c:pt idx="0">
                  <c:v>I (%)-Lit</c:v>
                </c:pt>
              </c:strCache>
            </c:strRef>
          </c:tx>
          <c:spPr>
            <a:ln w="28575">
              <a:noFill/>
            </a:ln>
          </c:spPr>
          <c:marker>
            <c:symbol val="square"/>
            <c:size val="9"/>
            <c:spPr>
              <a:solidFill>
                <a:srgbClr val="006600"/>
              </a:solidFill>
              <a:ln>
                <a:solidFill>
                  <a:schemeClr val="tx1"/>
                </a:solidFill>
              </a:ln>
            </c:spPr>
          </c:marker>
          <c:xVal>
            <c:numRef>
              <c:f>DataProcessing!$H$10:$H$151</c:f>
              <c:numCache>
                <c:formatCode>General</c:formatCode>
                <c:ptCount val="142"/>
                <c:pt idx="0">
                  <c:v>2.6</c:v>
                </c:pt>
                <c:pt idx="1">
                  <c:v>2.6</c:v>
                </c:pt>
                <c:pt idx="2">
                  <c:v>#N/A</c:v>
                </c:pt>
                <c:pt idx="3">
                  <c:v>#N/A</c:v>
                </c:pt>
                <c:pt idx="4">
                  <c:v>#N/A</c:v>
                </c:pt>
                <c:pt idx="5">
                  <c:v>#N/A</c:v>
                </c:pt>
                <c:pt idx="6">
                  <c:v>#N/A</c:v>
                </c:pt>
                <c:pt idx="7">
                  <c:v>0.94</c:v>
                </c:pt>
                <c:pt idx="8">
                  <c:v>0.94</c:v>
                </c:pt>
                <c:pt idx="9">
                  <c:v>#N/A</c:v>
                </c:pt>
                <c:pt idx="10">
                  <c:v>#N/A</c:v>
                </c:pt>
                <c:pt idx="11">
                  <c:v>#N/A</c:v>
                </c:pt>
                <c:pt idx="12">
                  <c:v>#N/A</c:v>
                </c:pt>
                <c:pt idx="13">
                  <c:v>#N/A</c:v>
                </c:pt>
                <c:pt idx="14">
                  <c:v>#N/A</c:v>
                </c:pt>
                <c:pt idx="15">
                  <c:v>#N/A</c:v>
                </c:pt>
                <c:pt idx="16">
                  <c:v>#N/A</c:v>
                </c:pt>
                <c:pt idx="17">
                  <c:v>5</c:v>
                </c:pt>
                <c:pt idx="18">
                  <c:v>5</c:v>
                </c:pt>
                <c:pt idx="19">
                  <c:v>#N/A</c:v>
                </c:pt>
                <c:pt idx="20">
                  <c:v>15</c:v>
                </c:pt>
                <c:pt idx="21">
                  <c:v>15</c:v>
                </c:pt>
                <c:pt idx="22">
                  <c:v>20.6</c:v>
                </c:pt>
                <c:pt idx="23">
                  <c:v>20.6</c:v>
                </c:pt>
                <c:pt idx="24">
                  <c:v>26.7</c:v>
                </c:pt>
                <c:pt idx="25">
                  <c:v>26.7</c:v>
                </c:pt>
                <c:pt idx="26">
                  <c:v>3.69</c:v>
                </c:pt>
                <c:pt idx="27">
                  <c:v>3.69</c:v>
                </c:pt>
                <c:pt idx="28">
                  <c:v>3.69</c:v>
                </c:pt>
                <c:pt idx="29">
                  <c:v>3.69</c:v>
                </c:pt>
                <c:pt idx="30">
                  <c:v>#N/A</c:v>
                </c:pt>
                <c:pt idx="31">
                  <c:v>#N/A</c:v>
                </c:pt>
                <c:pt idx="32">
                  <c:v>#N/A</c:v>
                </c:pt>
                <c:pt idx="33">
                  <c:v>7</c:v>
                </c:pt>
                <c:pt idx="34">
                  <c:v>0.2</c:v>
                </c:pt>
                <c:pt idx="35">
                  <c:v>0.2</c:v>
                </c:pt>
                <c:pt idx="36">
                  <c:v>0.3</c:v>
                </c:pt>
                <c:pt idx="37">
                  <c:v>0.3</c:v>
                </c:pt>
                <c:pt idx="38">
                  <c:v>15</c:v>
                </c:pt>
                <c:pt idx="39">
                  <c:v>15</c:v>
                </c:pt>
                <c:pt idx="40">
                  <c:v>2.2999999999999998</c:v>
                </c:pt>
                <c:pt idx="41">
                  <c:v>2.2999999999999998</c:v>
                </c:pt>
                <c:pt idx="42">
                  <c:v>#N/A</c:v>
                </c:pt>
                <c:pt idx="43">
                  <c:v>#N/A</c:v>
                </c:pt>
                <c:pt idx="44">
                  <c:v>#N/A</c:v>
                </c:pt>
                <c:pt idx="45">
                  <c:v>0.14000000000000001</c:v>
                </c:pt>
                <c:pt idx="46">
                  <c:v>0.23</c:v>
                </c:pt>
                <c:pt idx="47">
                  <c:v>0.41</c:v>
                </c:pt>
                <c:pt idx="48">
                  <c:v>2.8</c:v>
                </c:pt>
                <c:pt idx="49">
                  <c:v>2.8</c:v>
                </c:pt>
                <c:pt idx="50">
                  <c:v>2.8</c:v>
                </c:pt>
                <c:pt idx="51">
                  <c:v>0.59</c:v>
                </c:pt>
                <c:pt idx="52">
                  <c:v>0.59</c:v>
                </c:pt>
                <c:pt idx="53">
                  <c:v>0.59</c:v>
                </c:pt>
                <c:pt idx="54">
                  <c:v>0.59</c:v>
                </c:pt>
                <c:pt idx="55">
                  <c:v>7.9</c:v>
                </c:pt>
                <c:pt idx="56">
                  <c:v>7.9</c:v>
                </c:pt>
                <c:pt idx="57">
                  <c:v>7.9</c:v>
                </c:pt>
                <c:pt idx="58">
                  <c:v>7.9</c:v>
                </c:pt>
                <c:pt idx="59">
                  <c:v>7.4</c:v>
                </c:pt>
                <c:pt idx="60">
                  <c:v>7.4</c:v>
                </c:pt>
                <c:pt idx="61">
                  <c:v>7.4</c:v>
                </c:pt>
                <c:pt idx="62">
                  <c:v>7.4</c:v>
                </c:pt>
                <c:pt idx="63">
                  <c:v>11</c:v>
                </c:pt>
                <c:pt idx="64">
                  <c:v>11</c:v>
                </c:pt>
                <c:pt idx="65">
                  <c:v>11</c:v>
                </c:pt>
                <c:pt idx="66">
                  <c:v>11</c:v>
                </c:pt>
                <c:pt idx="67">
                  <c:v>18</c:v>
                </c:pt>
                <c:pt idx="68">
                  <c:v>18</c:v>
                </c:pt>
                <c:pt idx="69">
                  <c:v>18</c:v>
                </c:pt>
                <c:pt idx="70">
                  <c:v>18</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0.5</c:v>
                </c:pt>
                <c:pt idx="89">
                  <c:v>0.22</c:v>
                </c:pt>
                <c:pt idx="90">
                  <c:v>0.5</c:v>
                </c:pt>
                <c:pt idx="91">
                  <c:v>0.22</c:v>
                </c:pt>
                <c:pt idx="92">
                  <c:v>2.2999999999999998</c:v>
                </c:pt>
                <c:pt idx="93">
                  <c:v>2.2999999999999998</c:v>
                </c:pt>
                <c:pt idx="94">
                  <c:v>2.2999999999999998</c:v>
                </c:pt>
                <c:pt idx="95">
                  <c:v>3.9</c:v>
                </c:pt>
                <c:pt idx="96">
                  <c:v>3.9</c:v>
                </c:pt>
                <c:pt idx="97">
                  <c:v>3.9</c:v>
                </c:pt>
                <c:pt idx="98">
                  <c:v>13.2</c:v>
                </c:pt>
                <c:pt idx="99">
                  <c:v>13.2</c:v>
                </c:pt>
                <c:pt idx="100">
                  <c:v>#N/A</c:v>
                </c:pt>
                <c:pt idx="101">
                  <c:v>2.2599999999999998</c:v>
                </c:pt>
                <c:pt idx="102">
                  <c:v>2.2599999999999998</c:v>
                </c:pt>
                <c:pt idx="103">
                  <c:v>#N/A</c:v>
                </c:pt>
                <c:pt idx="104">
                  <c:v>26.7</c:v>
                </c:pt>
                <c:pt idx="105">
                  <c:v>26.7</c:v>
                </c:pt>
                <c:pt idx="106">
                  <c:v>1.6</c:v>
                </c:pt>
                <c:pt idx="107">
                  <c:v>3.1</c:v>
                </c:pt>
                <c:pt idx="108">
                  <c:v>0.25</c:v>
                </c:pt>
                <c:pt idx="109">
                  <c:v>0.25</c:v>
                </c:pt>
                <c:pt idx="110">
                  <c:v>0.25</c:v>
                </c:pt>
                <c:pt idx="111">
                  <c:v>0.25</c:v>
                </c:pt>
                <c:pt idx="112">
                  <c:v>1.1000000000000001</c:v>
                </c:pt>
                <c:pt idx="113">
                  <c:v>1.1000000000000001</c:v>
                </c:pt>
                <c:pt idx="114">
                  <c:v>1.1000000000000001</c:v>
                </c:pt>
                <c:pt idx="115">
                  <c:v>1.1000000000000001</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5</c:v>
                </c:pt>
                <c:pt idx="135">
                  <c:v>5</c:v>
                </c:pt>
                <c:pt idx="136">
                  <c:v>5</c:v>
                </c:pt>
                <c:pt idx="137">
                  <c:v>5</c:v>
                </c:pt>
                <c:pt idx="138">
                  <c:v>#N/A</c:v>
                </c:pt>
                <c:pt idx="139">
                  <c:v>8.35</c:v>
                </c:pt>
                <c:pt idx="140">
                  <c:v>8.35</c:v>
                </c:pt>
                <c:pt idx="141">
                  <c:v>#N/A</c:v>
                </c:pt>
              </c:numCache>
            </c:numRef>
          </c:xVal>
          <c:yVal>
            <c:numRef>
              <c:f>DataProcessing!$P$10:$P$151</c:f>
              <c:numCache>
                <c:formatCode>General</c:formatCode>
                <c:ptCount val="142"/>
                <c:pt idx="0">
                  <c:v>0.42699999999999999</c:v>
                </c:pt>
                <c:pt idx="1">
                  <c:v>2.2799999999999998</c:v>
                </c:pt>
                <c:pt idx="2">
                  <c:v>#N/A</c:v>
                </c:pt>
                <c:pt idx="3">
                  <c:v>#N/A</c:v>
                </c:pt>
                <c:pt idx="4">
                  <c:v>#N/A</c:v>
                </c:pt>
                <c:pt idx="5">
                  <c:v>#N/A</c:v>
                </c:pt>
                <c:pt idx="6">
                  <c:v>#N/A</c:v>
                </c:pt>
                <c:pt idx="7">
                  <c:v>0.19350000000000001</c:v>
                </c:pt>
                <c:pt idx="8">
                  <c:v>2.29</c:v>
                </c:pt>
                <c:pt idx="9">
                  <c:v>#N/A</c:v>
                </c:pt>
                <c:pt idx="10">
                  <c:v>#N/A</c:v>
                </c:pt>
                <c:pt idx="11">
                  <c:v>#N/A</c:v>
                </c:pt>
                <c:pt idx="12">
                  <c:v>#N/A</c:v>
                </c:pt>
                <c:pt idx="13">
                  <c:v>#N/A</c:v>
                </c:pt>
                <c:pt idx="14">
                  <c:v>#N/A</c:v>
                </c:pt>
                <c:pt idx="15">
                  <c:v>#N/A</c:v>
                </c:pt>
                <c:pt idx="16">
                  <c:v>#N/A</c:v>
                </c:pt>
                <c:pt idx="17">
                  <c:v>2.395</c:v>
                </c:pt>
                <c:pt idx="18">
                  <c:v>5.23</c:v>
                </c:pt>
                <c:pt idx="19">
                  <c:v>#N/A</c:v>
                </c:pt>
                <c:pt idx="20">
                  <c:v>#N/A</c:v>
                </c:pt>
                <c:pt idx="21">
                  <c:v>#N/A</c:v>
                </c:pt>
                <c:pt idx="22">
                  <c:v>7.27</c:v>
                </c:pt>
                <c:pt idx="23">
                  <c:v>5.9</c:v>
                </c:pt>
                <c:pt idx="24">
                  <c:v>9.1300000000000008</c:v>
                </c:pt>
                <c:pt idx="25">
                  <c:v>4.9800000000000004</c:v>
                </c:pt>
                <c:pt idx="26">
                  <c:v>#N/A</c:v>
                </c:pt>
                <c:pt idx="27">
                  <c:v>#N/A</c:v>
                </c:pt>
                <c:pt idx="28">
                  <c:v>#N/A</c:v>
                </c:pt>
                <c:pt idx="29">
                  <c:v>#N/A</c:v>
                </c:pt>
                <c:pt idx="30">
                  <c:v>0.93799999999999994</c:v>
                </c:pt>
                <c:pt idx="31">
                  <c:v>1.22</c:v>
                </c:pt>
                <c:pt idx="32">
                  <c:v>2.56</c:v>
                </c:pt>
                <c:pt idx="33">
                  <c:v>#N/A</c:v>
                </c:pt>
                <c:pt idx="34">
                  <c:v>1.7999999999999999E-2</c:v>
                </c:pt>
                <c:pt idx="35">
                  <c:v>0.33</c:v>
                </c:pt>
                <c:pt idx="36">
                  <c:v>4.1000000000000002E-2</c:v>
                </c:pt>
                <c:pt idx="37">
                  <c:v>0.15</c:v>
                </c:pt>
                <c:pt idx="38">
                  <c:v>#N/A</c:v>
                </c:pt>
                <c:pt idx="39">
                  <c:v>#N/A</c:v>
                </c:pt>
                <c:pt idx="40">
                  <c:v>0.41759999999999997</c:v>
                </c:pt>
                <c:pt idx="41">
                  <c:v>2.16</c:v>
                </c:pt>
                <c:pt idx="42">
                  <c:v>6.1800000000000001E-2</c:v>
                </c:pt>
                <c:pt idx="43">
                  <c:v>0.16600000000000001</c:v>
                </c:pt>
                <c:pt idx="44">
                  <c:v>1.55E-2</c:v>
                </c:pt>
                <c:pt idx="45">
                  <c:v>#N/A</c:v>
                </c:pt>
                <c:pt idx="46">
                  <c:v>#N/A</c:v>
                </c:pt>
                <c:pt idx="47">
                  <c:v>#N/A</c:v>
                </c:pt>
                <c:pt idx="48">
                  <c:v>#N/A</c:v>
                </c:pt>
                <c:pt idx="49">
                  <c:v>#N/A</c:v>
                </c:pt>
                <c:pt idx="50">
                  <c:v>#N/A</c:v>
                </c:pt>
                <c:pt idx="51">
                  <c:v>#N/A</c:v>
                </c:pt>
                <c:pt idx="52">
                  <c:v>#N/A</c:v>
                </c:pt>
                <c:pt idx="53">
                  <c:v>0.1</c:v>
                </c:pt>
                <c:pt idx="54">
                  <c:v>2.2000000000000002</c:v>
                </c:pt>
                <c:pt idx="55">
                  <c:v>#N/A</c:v>
                </c:pt>
                <c:pt idx="56">
                  <c:v>#N/A</c:v>
                </c:pt>
                <c:pt idx="57">
                  <c:v>2.5</c:v>
                </c:pt>
                <c:pt idx="58">
                  <c:v>5</c:v>
                </c:pt>
                <c:pt idx="59">
                  <c:v>#N/A</c:v>
                </c:pt>
                <c:pt idx="60">
                  <c:v>#N/A</c:v>
                </c:pt>
                <c:pt idx="61">
                  <c:v>0.1</c:v>
                </c:pt>
                <c:pt idx="62">
                  <c:v>8.5</c:v>
                </c:pt>
                <c:pt idx="63">
                  <c:v>#N/A</c:v>
                </c:pt>
                <c:pt idx="64">
                  <c:v>#N/A</c:v>
                </c:pt>
                <c:pt idx="65">
                  <c:v>1.2</c:v>
                </c:pt>
                <c:pt idx="66">
                  <c:v>8</c:v>
                </c:pt>
                <c:pt idx="67">
                  <c:v>#N/A</c:v>
                </c:pt>
                <c:pt idx="68">
                  <c:v>#N/A</c:v>
                </c:pt>
                <c:pt idx="69">
                  <c:v>15</c:v>
                </c:pt>
                <c:pt idx="70">
                  <c:v>7.6</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0</c:v>
                </c:pt>
                <c:pt idx="89">
                  <c:v>0</c:v>
                </c:pt>
                <c:pt idx="90">
                  <c:v>0</c:v>
                </c:pt>
                <c:pt idx="91">
                  <c:v>0</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formatCode="0.00">
                  <c:v>#N/A</c:v>
                </c:pt>
                <c:pt idx="125" formatCode="0.00">
                  <c:v>#N/A</c:v>
                </c:pt>
                <c:pt idx="126" formatCode="0.00">
                  <c:v>#N/A</c:v>
                </c:pt>
                <c:pt idx="127" formatCode="0.00">
                  <c:v>#N/A</c:v>
                </c:pt>
                <c:pt idx="128" formatCode="0.00">
                  <c:v>#N/A</c:v>
                </c:pt>
                <c:pt idx="129" formatCode="0.00">
                  <c:v>#N/A</c:v>
                </c:pt>
                <c:pt idx="130" formatCode="0.00">
                  <c:v>#N/A</c:v>
                </c:pt>
                <c:pt idx="131" formatCode="0.00">
                  <c:v>#N/A</c:v>
                </c:pt>
                <c:pt idx="132" formatCode="0.00">
                  <c:v>#N/A</c:v>
                </c:pt>
                <c:pt idx="133" formatCode="0.00">
                  <c:v>#N/A</c:v>
                </c:pt>
                <c:pt idx="134" formatCode="0.00">
                  <c:v>2.2000000000000002</c:v>
                </c:pt>
                <c:pt idx="135" formatCode="0.00">
                  <c:v>3.6</c:v>
                </c:pt>
                <c:pt idx="136" formatCode="0.00">
                  <c:v>0</c:v>
                </c:pt>
                <c:pt idx="137" formatCode="0.00">
                  <c:v>0</c:v>
                </c:pt>
                <c:pt idx="138" formatCode="0.00">
                  <c:v>#N/A</c:v>
                </c:pt>
                <c:pt idx="139" formatCode="0.00">
                  <c:v>#N/A</c:v>
                </c:pt>
                <c:pt idx="140" formatCode="0.00">
                  <c:v>#N/A</c:v>
                </c:pt>
                <c:pt idx="141" formatCode="0.00">
                  <c:v>#N/A</c:v>
                </c:pt>
              </c:numCache>
            </c:numRef>
          </c:yVal>
          <c:smooth val="0"/>
          <c:extLst>
            <c:ext xmlns:c16="http://schemas.microsoft.com/office/drawing/2014/chart" uri="{C3380CC4-5D6E-409C-BE32-E72D297353CC}">
              <c16:uniqueId val="{00000004-6189-49B8-84E7-E3C48A8DA765}"/>
            </c:ext>
          </c:extLst>
        </c:ser>
        <c:ser>
          <c:idx val="5"/>
          <c:order val="5"/>
          <c:tx>
            <c:strRef>
              <c:f>DataProcessing!$Q$9</c:f>
              <c:strCache>
                <c:ptCount val="1"/>
                <c:pt idx="0">
                  <c:v>I (%)-FN</c:v>
                </c:pt>
              </c:strCache>
            </c:strRef>
          </c:tx>
          <c:spPr>
            <a:ln w="28575">
              <a:noFill/>
            </a:ln>
          </c:spPr>
          <c:marker>
            <c:symbol val="square"/>
            <c:size val="9"/>
            <c:spPr>
              <a:solidFill>
                <a:srgbClr val="92D050"/>
              </a:solidFill>
              <a:ln>
                <a:solidFill>
                  <a:schemeClr val="tx1"/>
                </a:solidFill>
              </a:ln>
            </c:spPr>
          </c:marker>
          <c:xVal>
            <c:numRef>
              <c:f>DataProcessing!$H$10:$H$151</c:f>
              <c:numCache>
                <c:formatCode>General</c:formatCode>
                <c:ptCount val="142"/>
                <c:pt idx="0">
                  <c:v>2.6</c:v>
                </c:pt>
                <c:pt idx="1">
                  <c:v>2.6</c:v>
                </c:pt>
                <c:pt idx="2">
                  <c:v>#N/A</c:v>
                </c:pt>
                <c:pt idx="3">
                  <c:v>#N/A</c:v>
                </c:pt>
                <c:pt idx="4">
                  <c:v>#N/A</c:v>
                </c:pt>
                <c:pt idx="5">
                  <c:v>#N/A</c:v>
                </c:pt>
                <c:pt idx="6">
                  <c:v>#N/A</c:v>
                </c:pt>
                <c:pt idx="7">
                  <c:v>0.94</c:v>
                </c:pt>
                <c:pt idx="8">
                  <c:v>0.94</c:v>
                </c:pt>
                <c:pt idx="9">
                  <c:v>#N/A</c:v>
                </c:pt>
                <c:pt idx="10">
                  <c:v>#N/A</c:v>
                </c:pt>
                <c:pt idx="11">
                  <c:v>#N/A</c:v>
                </c:pt>
                <c:pt idx="12">
                  <c:v>#N/A</c:v>
                </c:pt>
                <c:pt idx="13">
                  <c:v>#N/A</c:v>
                </c:pt>
                <c:pt idx="14">
                  <c:v>#N/A</c:v>
                </c:pt>
                <c:pt idx="15">
                  <c:v>#N/A</c:v>
                </c:pt>
                <c:pt idx="16">
                  <c:v>#N/A</c:v>
                </c:pt>
                <c:pt idx="17">
                  <c:v>5</c:v>
                </c:pt>
                <c:pt idx="18">
                  <c:v>5</c:v>
                </c:pt>
                <c:pt idx="19">
                  <c:v>#N/A</c:v>
                </c:pt>
                <c:pt idx="20">
                  <c:v>15</c:v>
                </c:pt>
                <c:pt idx="21">
                  <c:v>15</c:v>
                </c:pt>
                <c:pt idx="22">
                  <c:v>20.6</c:v>
                </c:pt>
                <c:pt idx="23">
                  <c:v>20.6</c:v>
                </c:pt>
                <c:pt idx="24">
                  <c:v>26.7</c:v>
                </c:pt>
                <c:pt idx="25">
                  <c:v>26.7</c:v>
                </c:pt>
                <c:pt idx="26">
                  <c:v>3.69</c:v>
                </c:pt>
                <c:pt idx="27">
                  <c:v>3.69</c:v>
                </c:pt>
                <c:pt idx="28">
                  <c:v>3.69</c:v>
                </c:pt>
                <c:pt idx="29">
                  <c:v>3.69</c:v>
                </c:pt>
                <c:pt idx="30">
                  <c:v>#N/A</c:v>
                </c:pt>
                <c:pt idx="31">
                  <c:v>#N/A</c:v>
                </c:pt>
                <c:pt idx="32">
                  <c:v>#N/A</c:v>
                </c:pt>
                <c:pt idx="33">
                  <c:v>7</c:v>
                </c:pt>
                <c:pt idx="34">
                  <c:v>0.2</c:v>
                </c:pt>
                <c:pt idx="35">
                  <c:v>0.2</c:v>
                </c:pt>
                <c:pt idx="36">
                  <c:v>0.3</c:v>
                </c:pt>
                <c:pt idx="37">
                  <c:v>0.3</c:v>
                </c:pt>
                <c:pt idx="38">
                  <c:v>15</c:v>
                </c:pt>
                <c:pt idx="39">
                  <c:v>15</c:v>
                </c:pt>
                <c:pt idx="40">
                  <c:v>2.2999999999999998</c:v>
                </c:pt>
                <c:pt idx="41">
                  <c:v>2.2999999999999998</c:v>
                </c:pt>
                <c:pt idx="42">
                  <c:v>#N/A</c:v>
                </c:pt>
                <c:pt idx="43">
                  <c:v>#N/A</c:v>
                </c:pt>
                <c:pt idx="44">
                  <c:v>#N/A</c:v>
                </c:pt>
                <c:pt idx="45">
                  <c:v>0.14000000000000001</c:v>
                </c:pt>
                <c:pt idx="46">
                  <c:v>0.23</c:v>
                </c:pt>
                <c:pt idx="47">
                  <c:v>0.41</c:v>
                </c:pt>
                <c:pt idx="48">
                  <c:v>2.8</c:v>
                </c:pt>
                <c:pt idx="49">
                  <c:v>2.8</c:v>
                </c:pt>
                <c:pt idx="50">
                  <c:v>2.8</c:v>
                </c:pt>
                <c:pt idx="51">
                  <c:v>0.59</c:v>
                </c:pt>
                <c:pt idx="52">
                  <c:v>0.59</c:v>
                </c:pt>
                <c:pt idx="53">
                  <c:v>0.59</c:v>
                </c:pt>
                <c:pt idx="54">
                  <c:v>0.59</c:v>
                </c:pt>
                <c:pt idx="55">
                  <c:v>7.9</c:v>
                </c:pt>
                <c:pt idx="56">
                  <c:v>7.9</c:v>
                </c:pt>
                <c:pt idx="57">
                  <c:v>7.9</c:v>
                </c:pt>
                <c:pt idx="58">
                  <c:v>7.9</c:v>
                </c:pt>
                <c:pt idx="59">
                  <c:v>7.4</c:v>
                </c:pt>
                <c:pt idx="60">
                  <c:v>7.4</c:v>
                </c:pt>
                <c:pt idx="61">
                  <c:v>7.4</c:v>
                </c:pt>
                <c:pt idx="62">
                  <c:v>7.4</c:v>
                </c:pt>
                <c:pt idx="63">
                  <c:v>11</c:v>
                </c:pt>
                <c:pt idx="64">
                  <c:v>11</c:v>
                </c:pt>
                <c:pt idx="65">
                  <c:v>11</c:v>
                </c:pt>
                <c:pt idx="66">
                  <c:v>11</c:v>
                </c:pt>
                <c:pt idx="67">
                  <c:v>18</c:v>
                </c:pt>
                <c:pt idx="68">
                  <c:v>18</c:v>
                </c:pt>
                <c:pt idx="69">
                  <c:v>18</c:v>
                </c:pt>
                <c:pt idx="70">
                  <c:v>18</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0.5</c:v>
                </c:pt>
                <c:pt idx="89">
                  <c:v>0.22</c:v>
                </c:pt>
                <c:pt idx="90">
                  <c:v>0.5</c:v>
                </c:pt>
                <c:pt idx="91">
                  <c:v>0.22</c:v>
                </c:pt>
                <c:pt idx="92">
                  <c:v>2.2999999999999998</c:v>
                </c:pt>
                <c:pt idx="93">
                  <c:v>2.2999999999999998</c:v>
                </c:pt>
                <c:pt idx="94">
                  <c:v>2.2999999999999998</c:v>
                </c:pt>
                <c:pt idx="95">
                  <c:v>3.9</c:v>
                </c:pt>
                <c:pt idx="96">
                  <c:v>3.9</c:v>
                </c:pt>
                <c:pt idx="97">
                  <c:v>3.9</c:v>
                </c:pt>
                <c:pt idx="98">
                  <c:v>13.2</c:v>
                </c:pt>
                <c:pt idx="99">
                  <c:v>13.2</c:v>
                </c:pt>
                <c:pt idx="100">
                  <c:v>#N/A</c:v>
                </c:pt>
                <c:pt idx="101">
                  <c:v>2.2599999999999998</c:v>
                </c:pt>
                <c:pt idx="102">
                  <c:v>2.2599999999999998</c:v>
                </c:pt>
                <c:pt idx="103">
                  <c:v>#N/A</c:v>
                </c:pt>
                <c:pt idx="104">
                  <c:v>26.7</c:v>
                </c:pt>
                <c:pt idx="105">
                  <c:v>26.7</c:v>
                </c:pt>
                <c:pt idx="106">
                  <c:v>1.6</c:v>
                </c:pt>
                <c:pt idx="107">
                  <c:v>3.1</c:v>
                </c:pt>
                <c:pt idx="108">
                  <c:v>0.25</c:v>
                </c:pt>
                <c:pt idx="109">
                  <c:v>0.25</c:v>
                </c:pt>
                <c:pt idx="110">
                  <c:v>0.25</c:v>
                </c:pt>
                <c:pt idx="111">
                  <c:v>0.25</c:v>
                </c:pt>
                <c:pt idx="112">
                  <c:v>1.1000000000000001</c:v>
                </c:pt>
                <c:pt idx="113">
                  <c:v>1.1000000000000001</c:v>
                </c:pt>
                <c:pt idx="114">
                  <c:v>1.1000000000000001</c:v>
                </c:pt>
                <c:pt idx="115">
                  <c:v>1.1000000000000001</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5</c:v>
                </c:pt>
                <c:pt idx="135">
                  <c:v>5</c:v>
                </c:pt>
                <c:pt idx="136">
                  <c:v>5</c:v>
                </c:pt>
                <c:pt idx="137">
                  <c:v>5</c:v>
                </c:pt>
                <c:pt idx="138">
                  <c:v>#N/A</c:v>
                </c:pt>
                <c:pt idx="139">
                  <c:v>8.35</c:v>
                </c:pt>
                <c:pt idx="140">
                  <c:v>8.35</c:v>
                </c:pt>
                <c:pt idx="141">
                  <c:v>#N/A</c:v>
                </c:pt>
              </c:numCache>
            </c:numRef>
          </c:xVal>
          <c:yVal>
            <c:numRef>
              <c:f>DataProcessing!$Q$10:$Q$151</c:f>
              <c:numCache>
                <c:formatCode>General</c:formatCode>
                <c:ptCount val="14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8.8682162000000009</c:v>
                </c:pt>
                <c:pt idx="99">
                  <c:v>3.5212117300000001</c:v>
                </c:pt>
                <c:pt idx="100">
                  <c:v>#N/A</c:v>
                </c:pt>
                <c:pt idx="101">
                  <c:v>2.6681705199999999</c:v>
                </c:pt>
                <c:pt idx="102">
                  <c:v>0.23022208</c:v>
                </c:pt>
                <c:pt idx="103">
                  <c:v>#N/A</c:v>
                </c:pt>
                <c:pt idx="104">
                  <c:v>#N/A</c:v>
                </c:pt>
                <c:pt idx="105">
                  <c:v>11.121378200000001</c:v>
                </c:pt>
                <c:pt idx="106">
                  <c:v>0.315</c:v>
                </c:pt>
                <c:pt idx="107">
                  <c:v>1.1499999999999999</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formatCode="0.00">
                  <c:v>#N/A</c:v>
                </c:pt>
                <c:pt idx="125" formatCode="0.00">
                  <c:v>#N/A</c:v>
                </c:pt>
                <c:pt idx="126" formatCode="0.00">
                  <c:v>#N/A</c:v>
                </c:pt>
                <c:pt idx="127" formatCode="0.00">
                  <c:v>#N/A</c:v>
                </c:pt>
                <c:pt idx="128" formatCode="0.00">
                  <c:v>#N/A</c:v>
                </c:pt>
                <c:pt idx="129" formatCode="0.00">
                  <c:v>#N/A</c:v>
                </c:pt>
                <c:pt idx="130" formatCode="0.00">
                  <c:v>#N/A</c:v>
                </c:pt>
                <c:pt idx="131" formatCode="0.00">
                  <c:v>#N/A</c:v>
                </c:pt>
                <c:pt idx="132" formatCode="0.00">
                  <c:v>#N/A</c:v>
                </c:pt>
                <c:pt idx="133" formatCode="0.00">
                  <c:v>#N/A</c:v>
                </c:pt>
                <c:pt idx="134" formatCode="0.00">
                  <c:v>#N/A</c:v>
                </c:pt>
                <c:pt idx="135" formatCode="0.00">
                  <c:v>#N/A</c:v>
                </c:pt>
                <c:pt idx="136" formatCode="0.00">
                  <c:v>#N/A</c:v>
                </c:pt>
                <c:pt idx="137" formatCode="0.00">
                  <c:v>#N/A</c:v>
                </c:pt>
                <c:pt idx="138" formatCode="0.00">
                  <c:v>#N/A</c:v>
                </c:pt>
                <c:pt idx="139" formatCode="0.00">
                  <c:v>7.5988239575692633</c:v>
                </c:pt>
                <c:pt idx="140" formatCode="0.00">
                  <c:v>#N/A</c:v>
                </c:pt>
                <c:pt idx="141" formatCode="0.00">
                  <c:v>6.015750036896196</c:v>
                </c:pt>
              </c:numCache>
            </c:numRef>
          </c:yVal>
          <c:smooth val="0"/>
          <c:extLst>
            <c:ext xmlns:c16="http://schemas.microsoft.com/office/drawing/2014/chart" uri="{C3380CC4-5D6E-409C-BE32-E72D297353CC}">
              <c16:uniqueId val="{00000005-6189-49B8-84E7-E3C48A8DA765}"/>
            </c:ext>
          </c:extLst>
        </c:ser>
        <c:dLbls>
          <c:showLegendKey val="0"/>
          <c:showVal val="0"/>
          <c:showCatName val="0"/>
          <c:showSerName val="0"/>
          <c:showPercent val="0"/>
          <c:showBubbleSize val="0"/>
        </c:dLbls>
        <c:axId val="97143424"/>
        <c:axId val="97170560"/>
      </c:scatterChart>
      <c:valAx>
        <c:axId val="97143424"/>
        <c:scaling>
          <c:orientation val="minMax"/>
        </c:scaling>
        <c:delete val="0"/>
        <c:axPos val="b"/>
        <c:title>
          <c:tx>
            <c:strRef>
              <c:f>DataProcessing!$H$8</c:f>
              <c:strCache>
                <c:ptCount val="1"/>
                <c:pt idx="0">
                  <c:v>FGR (%)</c:v>
                </c:pt>
              </c:strCache>
            </c:strRef>
          </c:tx>
          <c:overlay val="0"/>
        </c:title>
        <c:numFmt formatCode="General" sourceLinked="1"/>
        <c:majorTickMark val="out"/>
        <c:minorTickMark val="none"/>
        <c:tickLblPos val="nextTo"/>
        <c:spPr>
          <a:ln>
            <a:solidFill>
              <a:sysClr val="windowText" lastClr="000000"/>
            </a:solidFill>
          </a:ln>
        </c:spPr>
        <c:crossAx val="97170560"/>
        <c:crosses val="autoZero"/>
        <c:crossBetween val="midCat"/>
      </c:valAx>
      <c:valAx>
        <c:axId val="97170560"/>
        <c:scaling>
          <c:orientation val="minMax"/>
          <c:max val="30"/>
          <c:min val="0"/>
        </c:scaling>
        <c:delete val="0"/>
        <c:axPos val="l"/>
        <c:title>
          <c:tx>
            <c:strRef>
              <c:f>DataProcessing!$I$8</c:f>
              <c:strCache>
                <c:ptCount val="1"/>
                <c:pt idx="0">
                  <c:v>IRF (%)</c:v>
                </c:pt>
              </c:strCache>
            </c:strRef>
          </c:tx>
          <c:overlay val="0"/>
          <c:txPr>
            <a:bodyPr rot="-5400000" vert="horz"/>
            <a:lstStyle/>
            <a:p>
              <a:pPr>
                <a:defRPr/>
              </a:pPr>
              <a:endParaRPr lang="es-ES"/>
            </a:p>
          </c:txPr>
        </c:title>
        <c:numFmt formatCode="General" sourceLinked="1"/>
        <c:majorTickMark val="out"/>
        <c:minorTickMark val="none"/>
        <c:tickLblPos val="nextTo"/>
        <c:spPr>
          <a:ln>
            <a:solidFill>
              <a:sysClr val="windowText" lastClr="000000"/>
            </a:solidFill>
          </a:ln>
        </c:spPr>
        <c:crossAx val="97143424"/>
        <c:crosses val="autoZero"/>
        <c:crossBetween val="midCat"/>
      </c:valAx>
      <c:spPr>
        <a:ln>
          <a:solidFill>
            <a:sysClr val="windowText" lastClr="000000"/>
          </a:solidFill>
        </a:ln>
      </c:spPr>
    </c:plotArea>
    <c:legend>
      <c:legendPos val="r"/>
      <c:overlay val="0"/>
    </c:legend>
    <c:plotVisOnly val="0"/>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8716860832995"/>
          <c:y val="4.4443368145620839E-2"/>
          <c:w val="0.58336988034928317"/>
          <c:h val="0.76586733540700236"/>
        </c:manualLayout>
      </c:layout>
      <c:scatterChart>
        <c:scatterStyle val="lineMarker"/>
        <c:varyColors val="0"/>
        <c:ser>
          <c:idx val="0"/>
          <c:order val="0"/>
          <c:tx>
            <c:strRef>
              <c:f>DataProcessing!$J$9</c:f>
              <c:strCache>
                <c:ptCount val="1"/>
                <c:pt idx="0">
                  <c:v>Rb (%)-Lit</c:v>
                </c:pt>
              </c:strCache>
            </c:strRef>
          </c:tx>
          <c:spPr>
            <a:ln w="28575">
              <a:noFill/>
            </a:ln>
          </c:spPr>
          <c:marker>
            <c:symbol val="diamond"/>
            <c:size val="11"/>
            <c:spPr>
              <a:solidFill>
                <a:srgbClr val="0070C0"/>
              </a:solidFill>
              <a:ln>
                <a:solidFill>
                  <a:schemeClr val="tx1"/>
                </a:solidFill>
              </a:ln>
            </c:spPr>
          </c:marker>
          <c:xVal>
            <c:numRef>
              <c:f>DataProcessing!$H$10:$H$151</c:f>
              <c:numCache>
                <c:formatCode>General</c:formatCode>
                <c:ptCount val="142"/>
                <c:pt idx="0">
                  <c:v>2.6</c:v>
                </c:pt>
                <c:pt idx="1">
                  <c:v>2.6</c:v>
                </c:pt>
                <c:pt idx="2">
                  <c:v>#N/A</c:v>
                </c:pt>
                <c:pt idx="3">
                  <c:v>#N/A</c:v>
                </c:pt>
                <c:pt idx="4">
                  <c:v>#N/A</c:v>
                </c:pt>
                <c:pt idx="5">
                  <c:v>#N/A</c:v>
                </c:pt>
                <c:pt idx="6">
                  <c:v>#N/A</c:v>
                </c:pt>
                <c:pt idx="7">
                  <c:v>0.94</c:v>
                </c:pt>
                <c:pt idx="8">
                  <c:v>0.94</c:v>
                </c:pt>
                <c:pt idx="9">
                  <c:v>#N/A</c:v>
                </c:pt>
                <c:pt idx="10">
                  <c:v>#N/A</c:v>
                </c:pt>
                <c:pt idx="11">
                  <c:v>#N/A</c:v>
                </c:pt>
                <c:pt idx="12">
                  <c:v>#N/A</c:v>
                </c:pt>
                <c:pt idx="13">
                  <c:v>#N/A</c:v>
                </c:pt>
                <c:pt idx="14">
                  <c:v>#N/A</c:v>
                </c:pt>
                <c:pt idx="15">
                  <c:v>#N/A</c:v>
                </c:pt>
                <c:pt idx="16">
                  <c:v>#N/A</c:v>
                </c:pt>
                <c:pt idx="17">
                  <c:v>5</c:v>
                </c:pt>
                <c:pt idx="18">
                  <c:v>5</c:v>
                </c:pt>
                <c:pt idx="19">
                  <c:v>#N/A</c:v>
                </c:pt>
                <c:pt idx="20">
                  <c:v>15</c:v>
                </c:pt>
                <c:pt idx="21">
                  <c:v>15</c:v>
                </c:pt>
                <c:pt idx="22">
                  <c:v>20.6</c:v>
                </c:pt>
                <c:pt idx="23">
                  <c:v>20.6</c:v>
                </c:pt>
                <c:pt idx="24">
                  <c:v>26.7</c:v>
                </c:pt>
                <c:pt idx="25">
                  <c:v>26.7</c:v>
                </c:pt>
                <c:pt idx="26">
                  <c:v>3.69</c:v>
                </c:pt>
                <c:pt idx="27">
                  <c:v>3.69</c:v>
                </c:pt>
                <c:pt idx="28">
                  <c:v>3.69</c:v>
                </c:pt>
                <c:pt idx="29">
                  <c:v>3.69</c:v>
                </c:pt>
                <c:pt idx="30">
                  <c:v>#N/A</c:v>
                </c:pt>
                <c:pt idx="31">
                  <c:v>#N/A</c:v>
                </c:pt>
                <c:pt idx="32">
                  <c:v>#N/A</c:v>
                </c:pt>
                <c:pt idx="33">
                  <c:v>7</c:v>
                </c:pt>
                <c:pt idx="34">
                  <c:v>0.2</c:v>
                </c:pt>
                <c:pt idx="35">
                  <c:v>0.2</c:v>
                </c:pt>
                <c:pt idx="36">
                  <c:v>0.3</c:v>
                </c:pt>
                <c:pt idx="37">
                  <c:v>0.3</c:v>
                </c:pt>
                <c:pt idx="38">
                  <c:v>15</c:v>
                </c:pt>
                <c:pt idx="39">
                  <c:v>15</c:v>
                </c:pt>
                <c:pt idx="40">
                  <c:v>2.2999999999999998</c:v>
                </c:pt>
                <c:pt idx="41">
                  <c:v>2.2999999999999998</c:v>
                </c:pt>
                <c:pt idx="42">
                  <c:v>#N/A</c:v>
                </c:pt>
                <c:pt idx="43">
                  <c:v>#N/A</c:v>
                </c:pt>
                <c:pt idx="44">
                  <c:v>#N/A</c:v>
                </c:pt>
                <c:pt idx="45">
                  <c:v>0.14000000000000001</c:v>
                </c:pt>
                <c:pt idx="46">
                  <c:v>0.23</c:v>
                </c:pt>
                <c:pt idx="47">
                  <c:v>0.41</c:v>
                </c:pt>
                <c:pt idx="48">
                  <c:v>2.8</c:v>
                </c:pt>
                <c:pt idx="49">
                  <c:v>2.8</c:v>
                </c:pt>
                <c:pt idx="50">
                  <c:v>2.8</c:v>
                </c:pt>
                <c:pt idx="51">
                  <c:v>0.59</c:v>
                </c:pt>
                <c:pt idx="52">
                  <c:v>0.59</c:v>
                </c:pt>
                <c:pt idx="53">
                  <c:v>0.59</c:v>
                </c:pt>
                <c:pt idx="54">
                  <c:v>0.59</c:v>
                </c:pt>
                <c:pt idx="55">
                  <c:v>7.9</c:v>
                </c:pt>
                <c:pt idx="56">
                  <c:v>7.9</c:v>
                </c:pt>
                <c:pt idx="57">
                  <c:v>7.9</c:v>
                </c:pt>
                <c:pt idx="58">
                  <c:v>7.9</c:v>
                </c:pt>
                <c:pt idx="59">
                  <c:v>7.4</c:v>
                </c:pt>
                <c:pt idx="60">
                  <c:v>7.4</c:v>
                </c:pt>
                <c:pt idx="61">
                  <c:v>7.4</c:v>
                </c:pt>
                <c:pt idx="62">
                  <c:v>7.4</c:v>
                </c:pt>
                <c:pt idx="63">
                  <c:v>11</c:v>
                </c:pt>
                <c:pt idx="64">
                  <c:v>11</c:v>
                </c:pt>
                <c:pt idx="65">
                  <c:v>11</c:v>
                </c:pt>
                <c:pt idx="66">
                  <c:v>11</c:v>
                </c:pt>
                <c:pt idx="67">
                  <c:v>18</c:v>
                </c:pt>
                <c:pt idx="68">
                  <c:v>18</c:v>
                </c:pt>
                <c:pt idx="69">
                  <c:v>18</c:v>
                </c:pt>
                <c:pt idx="70">
                  <c:v>18</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0.5</c:v>
                </c:pt>
                <c:pt idx="89">
                  <c:v>0.22</c:v>
                </c:pt>
                <c:pt idx="90">
                  <c:v>0.5</c:v>
                </c:pt>
                <c:pt idx="91">
                  <c:v>0.22</c:v>
                </c:pt>
                <c:pt idx="92">
                  <c:v>2.2999999999999998</c:v>
                </c:pt>
                <c:pt idx="93">
                  <c:v>2.2999999999999998</c:v>
                </c:pt>
                <c:pt idx="94">
                  <c:v>2.2999999999999998</c:v>
                </c:pt>
                <c:pt idx="95">
                  <c:v>3.9</c:v>
                </c:pt>
                <c:pt idx="96">
                  <c:v>3.9</c:v>
                </c:pt>
                <c:pt idx="97">
                  <c:v>3.9</c:v>
                </c:pt>
                <c:pt idx="98">
                  <c:v>13.2</c:v>
                </c:pt>
                <c:pt idx="99">
                  <c:v>13.2</c:v>
                </c:pt>
                <c:pt idx="100">
                  <c:v>#N/A</c:v>
                </c:pt>
                <c:pt idx="101">
                  <c:v>2.2599999999999998</c:v>
                </c:pt>
                <c:pt idx="102">
                  <c:v>2.2599999999999998</c:v>
                </c:pt>
                <c:pt idx="103">
                  <c:v>#N/A</c:v>
                </c:pt>
                <c:pt idx="104">
                  <c:v>26.7</c:v>
                </c:pt>
                <c:pt idx="105">
                  <c:v>26.7</c:v>
                </c:pt>
                <c:pt idx="106">
                  <c:v>1.6</c:v>
                </c:pt>
                <c:pt idx="107">
                  <c:v>3.1</c:v>
                </c:pt>
                <c:pt idx="108">
                  <c:v>0.25</c:v>
                </c:pt>
                <c:pt idx="109">
                  <c:v>0.25</c:v>
                </c:pt>
                <c:pt idx="110">
                  <c:v>0.25</c:v>
                </c:pt>
                <c:pt idx="111">
                  <c:v>0.25</c:v>
                </c:pt>
                <c:pt idx="112">
                  <c:v>1.1000000000000001</c:v>
                </c:pt>
                <c:pt idx="113">
                  <c:v>1.1000000000000001</c:v>
                </c:pt>
                <c:pt idx="114">
                  <c:v>1.1000000000000001</c:v>
                </c:pt>
                <c:pt idx="115">
                  <c:v>1.1000000000000001</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5</c:v>
                </c:pt>
                <c:pt idx="135">
                  <c:v>5</c:v>
                </c:pt>
                <c:pt idx="136">
                  <c:v>5</c:v>
                </c:pt>
                <c:pt idx="137">
                  <c:v>5</c:v>
                </c:pt>
                <c:pt idx="138">
                  <c:v>#N/A</c:v>
                </c:pt>
                <c:pt idx="139">
                  <c:v>8.35</c:v>
                </c:pt>
                <c:pt idx="140">
                  <c:v>8.35</c:v>
                </c:pt>
                <c:pt idx="141">
                  <c:v>#N/A</c:v>
                </c:pt>
              </c:numCache>
            </c:numRef>
          </c:xVal>
          <c:yVal>
            <c:numRef>
              <c:f>DataProcessing!$J$10:$J$151</c:f>
              <c:numCache>
                <c:formatCode>General</c:formatCode>
                <c:ptCount val="142"/>
                <c:pt idx="0">
                  <c:v>#N/A</c:v>
                </c:pt>
                <c:pt idx="1">
                  <c:v>#N/A</c:v>
                </c:pt>
                <c:pt idx="2">
                  <c:v>2.91</c:v>
                </c:pt>
                <c:pt idx="3">
                  <c:v>4.1399999999999997</c:v>
                </c:pt>
                <c:pt idx="4">
                  <c:v>1.58</c:v>
                </c:pt>
                <c:pt idx="5">
                  <c:v>1.31</c:v>
                </c:pt>
                <c:pt idx="6">
                  <c:v>0.37</c:v>
                </c:pt>
                <c:pt idx="7">
                  <c:v>#N/A</c:v>
                </c:pt>
                <c:pt idx="8">
                  <c:v>#N/A</c:v>
                </c:pt>
                <c:pt idx="9">
                  <c:v>0.82</c:v>
                </c:pt>
                <c:pt idx="10">
                  <c:v>0.05</c:v>
                </c:pt>
                <c:pt idx="11">
                  <c:v>2.48</c:v>
                </c:pt>
                <c:pt idx="12">
                  <c:v>1.98</c:v>
                </c:pt>
                <c:pt idx="13">
                  <c:v>0.34</c:v>
                </c:pt>
                <c:pt idx="14">
                  <c:v>2.56</c:v>
                </c:pt>
                <c:pt idx="15">
                  <c:v>2.88</c:v>
                </c:pt>
                <c:pt idx="16">
                  <c:v>#N/A</c:v>
                </c:pt>
                <c:pt idx="17">
                  <c:v>#N/A</c:v>
                </c:pt>
                <c:pt idx="18">
                  <c:v>#N/A</c:v>
                </c:pt>
                <c:pt idx="19">
                  <c:v>#N/A</c:v>
                </c:pt>
                <c:pt idx="20">
                  <c:v>2.48</c:v>
                </c:pt>
                <c:pt idx="21">
                  <c:v>1.98</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2.56</c:v>
                </c:pt>
                <c:pt idx="39">
                  <c:v>2.88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6.4699999999999994E-2</c:v>
                </c:pt>
                <c:pt idx="117">
                  <c:v>7.9399999999999998E-2</c:v>
                </c:pt>
                <c:pt idx="118">
                  <c:v>7.3200000000000001E-2</c:v>
                </c:pt>
                <c:pt idx="119">
                  <c:v>0.11899999999999999</c:v>
                </c:pt>
                <c:pt idx="120">
                  <c:v>0.16200000000000001</c:v>
                </c:pt>
                <c:pt idx="121">
                  <c:v>0.156</c:v>
                </c:pt>
                <c:pt idx="122">
                  <c:v>0.13300000000000001</c:v>
                </c:pt>
                <c:pt idx="123">
                  <c:v>0.17</c:v>
                </c:pt>
                <c:pt idx="124" formatCode="0.00">
                  <c:v>0.14599999999999999</c:v>
                </c:pt>
                <c:pt idx="125" formatCode="0.00">
                  <c:v>0.159</c:v>
                </c:pt>
                <c:pt idx="126" formatCode="0.00">
                  <c:v>8.5500000000000007E-2</c:v>
                </c:pt>
                <c:pt idx="127" formatCode="0.00">
                  <c:v>8.8400000000000006E-2</c:v>
                </c:pt>
                <c:pt idx="128" formatCode="0.00">
                  <c:v>0.16600000000000001</c:v>
                </c:pt>
                <c:pt idx="129" formatCode="0.00">
                  <c:v>6.88E-2</c:v>
                </c:pt>
                <c:pt idx="130" formatCode="0.00">
                  <c:v>2.86E-2</c:v>
                </c:pt>
                <c:pt idx="131" formatCode="0.00">
                  <c:v>#N/A</c:v>
                </c:pt>
                <c:pt idx="132" formatCode="0.00">
                  <c:v>#N/A</c:v>
                </c:pt>
                <c:pt idx="133" formatCode="0.00">
                  <c:v>#N/A</c:v>
                </c:pt>
                <c:pt idx="134" formatCode="0.00">
                  <c:v>#N/A</c:v>
                </c:pt>
                <c:pt idx="135" formatCode="0.00">
                  <c:v>#N/A</c:v>
                </c:pt>
                <c:pt idx="136" formatCode="0.00">
                  <c:v>#N/A</c:v>
                </c:pt>
                <c:pt idx="137" formatCode="0.00">
                  <c:v>#N/A</c:v>
                </c:pt>
                <c:pt idx="138" formatCode="0.00">
                  <c:v>#N/A</c:v>
                </c:pt>
                <c:pt idx="139" formatCode="0.00">
                  <c:v>#N/A</c:v>
                </c:pt>
                <c:pt idx="140" formatCode="0.00">
                  <c:v>#N/A</c:v>
                </c:pt>
                <c:pt idx="141" formatCode="0.00">
                  <c:v>#N/A</c:v>
                </c:pt>
              </c:numCache>
            </c:numRef>
          </c:yVal>
          <c:smooth val="0"/>
          <c:extLst>
            <c:ext xmlns:c16="http://schemas.microsoft.com/office/drawing/2014/chart" uri="{C3380CC4-5D6E-409C-BE32-E72D297353CC}">
              <c16:uniqueId val="{00000000-3171-4F5F-9B05-8EB71996621C}"/>
            </c:ext>
          </c:extLst>
        </c:ser>
        <c:ser>
          <c:idx val="2"/>
          <c:order val="1"/>
          <c:tx>
            <c:strRef>
              <c:f>DataProcessing!$K$9</c:f>
              <c:strCache>
                <c:ptCount val="1"/>
                <c:pt idx="0">
                  <c:v>Rb (%)-FN</c:v>
                </c:pt>
              </c:strCache>
            </c:strRef>
          </c:tx>
          <c:spPr>
            <a:ln w="28575">
              <a:noFill/>
            </a:ln>
          </c:spPr>
          <c:marker>
            <c:symbol val="diamond"/>
            <c:size val="11"/>
            <c:spPr>
              <a:solidFill>
                <a:srgbClr val="00FFFF"/>
              </a:solidFill>
              <a:ln>
                <a:solidFill>
                  <a:schemeClr val="tx1"/>
                </a:solidFill>
              </a:ln>
            </c:spPr>
          </c:marker>
          <c:xVal>
            <c:numRef>
              <c:f>DataProcessing!$H$10:$H$151</c:f>
              <c:numCache>
                <c:formatCode>General</c:formatCode>
                <c:ptCount val="142"/>
                <c:pt idx="0">
                  <c:v>2.6</c:v>
                </c:pt>
                <c:pt idx="1">
                  <c:v>2.6</c:v>
                </c:pt>
                <c:pt idx="2">
                  <c:v>#N/A</c:v>
                </c:pt>
                <c:pt idx="3">
                  <c:v>#N/A</c:v>
                </c:pt>
                <c:pt idx="4">
                  <c:v>#N/A</c:v>
                </c:pt>
                <c:pt idx="5">
                  <c:v>#N/A</c:v>
                </c:pt>
                <c:pt idx="6">
                  <c:v>#N/A</c:v>
                </c:pt>
                <c:pt idx="7">
                  <c:v>0.94</c:v>
                </c:pt>
                <c:pt idx="8">
                  <c:v>0.94</c:v>
                </c:pt>
                <c:pt idx="9">
                  <c:v>#N/A</c:v>
                </c:pt>
                <c:pt idx="10">
                  <c:v>#N/A</c:v>
                </c:pt>
                <c:pt idx="11">
                  <c:v>#N/A</c:v>
                </c:pt>
                <c:pt idx="12">
                  <c:v>#N/A</c:v>
                </c:pt>
                <c:pt idx="13">
                  <c:v>#N/A</c:v>
                </c:pt>
                <c:pt idx="14">
                  <c:v>#N/A</c:v>
                </c:pt>
                <c:pt idx="15">
                  <c:v>#N/A</c:v>
                </c:pt>
                <c:pt idx="16">
                  <c:v>#N/A</c:v>
                </c:pt>
                <c:pt idx="17">
                  <c:v>5</c:v>
                </c:pt>
                <c:pt idx="18">
                  <c:v>5</c:v>
                </c:pt>
                <c:pt idx="19">
                  <c:v>#N/A</c:v>
                </c:pt>
                <c:pt idx="20">
                  <c:v>15</c:v>
                </c:pt>
                <c:pt idx="21">
                  <c:v>15</c:v>
                </c:pt>
                <c:pt idx="22">
                  <c:v>20.6</c:v>
                </c:pt>
                <c:pt idx="23">
                  <c:v>20.6</c:v>
                </c:pt>
                <c:pt idx="24">
                  <c:v>26.7</c:v>
                </c:pt>
                <c:pt idx="25">
                  <c:v>26.7</c:v>
                </c:pt>
                <c:pt idx="26">
                  <c:v>3.69</c:v>
                </c:pt>
                <c:pt idx="27">
                  <c:v>3.69</c:v>
                </c:pt>
                <c:pt idx="28">
                  <c:v>3.69</c:v>
                </c:pt>
                <c:pt idx="29">
                  <c:v>3.69</c:v>
                </c:pt>
                <c:pt idx="30">
                  <c:v>#N/A</c:v>
                </c:pt>
                <c:pt idx="31">
                  <c:v>#N/A</c:v>
                </c:pt>
                <c:pt idx="32">
                  <c:v>#N/A</c:v>
                </c:pt>
                <c:pt idx="33">
                  <c:v>7</c:v>
                </c:pt>
                <c:pt idx="34">
                  <c:v>0.2</c:v>
                </c:pt>
                <c:pt idx="35">
                  <c:v>0.2</c:v>
                </c:pt>
                <c:pt idx="36">
                  <c:v>0.3</c:v>
                </c:pt>
                <c:pt idx="37">
                  <c:v>0.3</c:v>
                </c:pt>
                <c:pt idx="38">
                  <c:v>15</c:v>
                </c:pt>
                <c:pt idx="39">
                  <c:v>15</c:v>
                </c:pt>
                <c:pt idx="40">
                  <c:v>2.2999999999999998</c:v>
                </c:pt>
                <c:pt idx="41">
                  <c:v>2.2999999999999998</c:v>
                </c:pt>
                <c:pt idx="42">
                  <c:v>#N/A</c:v>
                </c:pt>
                <c:pt idx="43">
                  <c:v>#N/A</c:v>
                </c:pt>
                <c:pt idx="44">
                  <c:v>#N/A</c:v>
                </c:pt>
                <c:pt idx="45">
                  <c:v>0.14000000000000001</c:v>
                </c:pt>
                <c:pt idx="46">
                  <c:v>0.23</c:v>
                </c:pt>
                <c:pt idx="47">
                  <c:v>0.41</c:v>
                </c:pt>
                <c:pt idx="48">
                  <c:v>2.8</c:v>
                </c:pt>
                <c:pt idx="49">
                  <c:v>2.8</c:v>
                </c:pt>
                <c:pt idx="50">
                  <c:v>2.8</c:v>
                </c:pt>
                <c:pt idx="51">
                  <c:v>0.59</c:v>
                </c:pt>
                <c:pt idx="52">
                  <c:v>0.59</c:v>
                </c:pt>
                <c:pt idx="53">
                  <c:v>0.59</c:v>
                </c:pt>
                <c:pt idx="54">
                  <c:v>0.59</c:v>
                </c:pt>
                <c:pt idx="55">
                  <c:v>7.9</c:v>
                </c:pt>
                <c:pt idx="56">
                  <c:v>7.9</c:v>
                </c:pt>
                <c:pt idx="57">
                  <c:v>7.9</c:v>
                </c:pt>
                <c:pt idx="58">
                  <c:v>7.9</c:v>
                </c:pt>
                <c:pt idx="59">
                  <c:v>7.4</c:v>
                </c:pt>
                <c:pt idx="60">
                  <c:v>7.4</c:v>
                </c:pt>
                <c:pt idx="61">
                  <c:v>7.4</c:v>
                </c:pt>
                <c:pt idx="62">
                  <c:v>7.4</c:v>
                </c:pt>
                <c:pt idx="63">
                  <c:v>11</c:v>
                </c:pt>
                <c:pt idx="64">
                  <c:v>11</c:v>
                </c:pt>
                <c:pt idx="65">
                  <c:v>11</c:v>
                </c:pt>
                <c:pt idx="66">
                  <c:v>11</c:v>
                </c:pt>
                <c:pt idx="67">
                  <c:v>18</c:v>
                </c:pt>
                <c:pt idx="68">
                  <c:v>18</c:v>
                </c:pt>
                <c:pt idx="69">
                  <c:v>18</c:v>
                </c:pt>
                <c:pt idx="70">
                  <c:v>18</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0.5</c:v>
                </c:pt>
                <c:pt idx="89">
                  <c:v>0.22</c:v>
                </c:pt>
                <c:pt idx="90">
                  <c:v>0.5</c:v>
                </c:pt>
                <c:pt idx="91">
                  <c:v>0.22</c:v>
                </c:pt>
                <c:pt idx="92">
                  <c:v>2.2999999999999998</c:v>
                </c:pt>
                <c:pt idx="93">
                  <c:v>2.2999999999999998</c:v>
                </c:pt>
                <c:pt idx="94">
                  <c:v>2.2999999999999998</c:v>
                </c:pt>
                <c:pt idx="95">
                  <c:v>3.9</c:v>
                </c:pt>
                <c:pt idx="96">
                  <c:v>3.9</c:v>
                </c:pt>
                <c:pt idx="97">
                  <c:v>3.9</c:v>
                </c:pt>
                <c:pt idx="98">
                  <c:v>13.2</c:v>
                </c:pt>
                <c:pt idx="99">
                  <c:v>13.2</c:v>
                </c:pt>
                <c:pt idx="100">
                  <c:v>#N/A</c:v>
                </c:pt>
                <c:pt idx="101">
                  <c:v>2.2599999999999998</c:v>
                </c:pt>
                <c:pt idx="102">
                  <c:v>2.2599999999999998</c:v>
                </c:pt>
                <c:pt idx="103">
                  <c:v>#N/A</c:v>
                </c:pt>
                <c:pt idx="104">
                  <c:v>26.7</c:v>
                </c:pt>
                <c:pt idx="105">
                  <c:v>26.7</c:v>
                </c:pt>
                <c:pt idx="106">
                  <c:v>1.6</c:v>
                </c:pt>
                <c:pt idx="107">
                  <c:v>3.1</c:v>
                </c:pt>
                <c:pt idx="108">
                  <c:v>0.25</c:v>
                </c:pt>
                <c:pt idx="109">
                  <c:v>0.25</c:v>
                </c:pt>
                <c:pt idx="110">
                  <c:v>0.25</c:v>
                </c:pt>
                <c:pt idx="111">
                  <c:v>0.25</c:v>
                </c:pt>
                <c:pt idx="112">
                  <c:v>1.1000000000000001</c:v>
                </c:pt>
                <c:pt idx="113">
                  <c:v>1.1000000000000001</c:v>
                </c:pt>
                <c:pt idx="114">
                  <c:v>1.1000000000000001</c:v>
                </c:pt>
                <c:pt idx="115">
                  <c:v>1.1000000000000001</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5</c:v>
                </c:pt>
                <c:pt idx="135">
                  <c:v>5</c:v>
                </c:pt>
                <c:pt idx="136">
                  <c:v>5</c:v>
                </c:pt>
                <c:pt idx="137">
                  <c:v>5</c:v>
                </c:pt>
                <c:pt idx="138">
                  <c:v>#N/A</c:v>
                </c:pt>
                <c:pt idx="139">
                  <c:v>8.35</c:v>
                </c:pt>
                <c:pt idx="140">
                  <c:v>8.35</c:v>
                </c:pt>
                <c:pt idx="141">
                  <c:v>#N/A</c:v>
                </c:pt>
              </c:numCache>
            </c:numRef>
          </c:xVal>
          <c:yVal>
            <c:numRef>
              <c:f>DataProcessing!$K$10:$K$151</c:f>
              <c:numCache>
                <c:formatCode>General</c:formatCode>
                <c:ptCount val="14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4.0084771793124281</c:v>
                </c:pt>
                <c:pt idx="93">
                  <c:v>2.2436117701897458</c:v>
                </c:pt>
                <c:pt idx="94">
                  <c:v>0.26</c:v>
                </c:pt>
                <c:pt idx="95">
                  <c:v>2.1841242536857939</c:v>
                </c:pt>
                <c:pt idx="96">
                  <c:v>0.92824101987370389</c:v>
                </c:pt>
                <c:pt idx="97">
                  <c:v>8.8364625268972666E-2</c:v>
                </c:pt>
                <c:pt idx="98">
                  <c:v>#N/A</c:v>
                </c:pt>
                <c:pt idx="99">
                  <c:v>#N/A</c:v>
                </c:pt>
                <c:pt idx="100">
                  <c:v>#N/A</c:v>
                </c:pt>
                <c:pt idx="101">
                  <c:v>#N/A</c:v>
                </c:pt>
                <c:pt idx="102">
                  <c:v>#N/A</c:v>
                </c:pt>
                <c:pt idx="103">
                  <c:v>#N/A</c:v>
                </c:pt>
                <c:pt idx="104">
                  <c:v>#N/A</c:v>
                </c:pt>
                <c:pt idx="105">
                  <c:v>#N/A</c:v>
                </c:pt>
                <c:pt idx="106">
                  <c:v>7.8200000000000006E-2</c:v>
                </c:pt>
                <c:pt idx="107">
                  <c:v>0.183</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formatCode="0.00">
                  <c:v>#N/A</c:v>
                </c:pt>
                <c:pt idx="125" formatCode="0.00">
                  <c:v>#N/A</c:v>
                </c:pt>
                <c:pt idx="126" formatCode="0.00">
                  <c:v>#N/A</c:v>
                </c:pt>
                <c:pt idx="127" formatCode="0.00">
                  <c:v>#N/A</c:v>
                </c:pt>
                <c:pt idx="128" formatCode="0.00">
                  <c:v>#N/A</c:v>
                </c:pt>
                <c:pt idx="129" formatCode="0.00">
                  <c:v>#N/A</c:v>
                </c:pt>
                <c:pt idx="130" formatCode="0.00">
                  <c:v>#N/A</c:v>
                </c:pt>
                <c:pt idx="131" formatCode="0.00">
                  <c:v>#N/A</c:v>
                </c:pt>
                <c:pt idx="132" formatCode="0.00">
                  <c:v>#N/A</c:v>
                </c:pt>
                <c:pt idx="133" formatCode="0.00">
                  <c:v>#N/A</c:v>
                </c:pt>
                <c:pt idx="134" formatCode="0.00">
                  <c:v>#N/A</c:v>
                </c:pt>
                <c:pt idx="135" formatCode="0.00">
                  <c:v>#N/A</c:v>
                </c:pt>
                <c:pt idx="136" formatCode="0.00">
                  <c:v>#N/A</c:v>
                </c:pt>
                <c:pt idx="137" formatCode="0.00">
                  <c:v>#N/A</c:v>
                </c:pt>
                <c:pt idx="138" formatCode="0.00">
                  <c:v>#N/A</c:v>
                </c:pt>
                <c:pt idx="139" formatCode="0.00">
                  <c:v>#N/A</c:v>
                </c:pt>
                <c:pt idx="140" formatCode="0.00">
                  <c:v>#N/A</c:v>
                </c:pt>
                <c:pt idx="141" formatCode="0.00">
                  <c:v>#N/A</c:v>
                </c:pt>
              </c:numCache>
            </c:numRef>
          </c:yVal>
          <c:smooth val="0"/>
          <c:extLst>
            <c:ext xmlns:c16="http://schemas.microsoft.com/office/drawing/2014/chart" uri="{C3380CC4-5D6E-409C-BE32-E72D297353CC}">
              <c16:uniqueId val="{00000001-3171-4F5F-9B05-8EB71996621C}"/>
            </c:ext>
          </c:extLst>
        </c:ser>
        <c:ser>
          <c:idx val="1"/>
          <c:order val="2"/>
          <c:tx>
            <c:strRef>
              <c:f>DataProcessing!$M$9</c:f>
              <c:strCache>
                <c:ptCount val="1"/>
                <c:pt idx="0">
                  <c:v>Sr (%)-Lit</c:v>
                </c:pt>
              </c:strCache>
            </c:strRef>
          </c:tx>
          <c:spPr>
            <a:ln w="28575">
              <a:noFill/>
            </a:ln>
          </c:spPr>
          <c:marker>
            <c:symbol val="triangle"/>
            <c:size val="9"/>
            <c:spPr>
              <a:solidFill>
                <a:schemeClr val="accent6">
                  <a:lumMod val="75000"/>
                </a:schemeClr>
              </a:solidFill>
              <a:ln>
                <a:solidFill>
                  <a:schemeClr val="tx1"/>
                </a:solidFill>
              </a:ln>
            </c:spPr>
          </c:marker>
          <c:xVal>
            <c:numRef>
              <c:f>DataProcessing!$H$10:$H$151</c:f>
              <c:numCache>
                <c:formatCode>General</c:formatCode>
                <c:ptCount val="142"/>
                <c:pt idx="0">
                  <c:v>2.6</c:v>
                </c:pt>
                <c:pt idx="1">
                  <c:v>2.6</c:v>
                </c:pt>
                <c:pt idx="2">
                  <c:v>#N/A</c:v>
                </c:pt>
                <c:pt idx="3">
                  <c:v>#N/A</c:v>
                </c:pt>
                <c:pt idx="4">
                  <c:v>#N/A</c:v>
                </c:pt>
                <c:pt idx="5">
                  <c:v>#N/A</c:v>
                </c:pt>
                <c:pt idx="6">
                  <c:v>#N/A</c:v>
                </c:pt>
                <c:pt idx="7">
                  <c:v>0.94</c:v>
                </c:pt>
                <c:pt idx="8">
                  <c:v>0.94</c:v>
                </c:pt>
                <c:pt idx="9">
                  <c:v>#N/A</c:v>
                </c:pt>
                <c:pt idx="10">
                  <c:v>#N/A</c:v>
                </c:pt>
                <c:pt idx="11">
                  <c:v>#N/A</c:v>
                </c:pt>
                <c:pt idx="12">
                  <c:v>#N/A</c:v>
                </c:pt>
                <c:pt idx="13">
                  <c:v>#N/A</c:v>
                </c:pt>
                <c:pt idx="14">
                  <c:v>#N/A</c:v>
                </c:pt>
                <c:pt idx="15">
                  <c:v>#N/A</c:v>
                </c:pt>
                <c:pt idx="16">
                  <c:v>#N/A</c:v>
                </c:pt>
                <c:pt idx="17">
                  <c:v>5</c:v>
                </c:pt>
                <c:pt idx="18">
                  <c:v>5</c:v>
                </c:pt>
                <c:pt idx="19">
                  <c:v>#N/A</c:v>
                </c:pt>
                <c:pt idx="20">
                  <c:v>15</c:v>
                </c:pt>
                <c:pt idx="21">
                  <c:v>15</c:v>
                </c:pt>
                <c:pt idx="22">
                  <c:v>20.6</c:v>
                </c:pt>
                <c:pt idx="23">
                  <c:v>20.6</c:v>
                </c:pt>
                <c:pt idx="24">
                  <c:v>26.7</c:v>
                </c:pt>
                <c:pt idx="25">
                  <c:v>26.7</c:v>
                </c:pt>
                <c:pt idx="26">
                  <c:v>3.69</c:v>
                </c:pt>
                <c:pt idx="27">
                  <c:v>3.69</c:v>
                </c:pt>
                <c:pt idx="28">
                  <c:v>3.69</c:v>
                </c:pt>
                <c:pt idx="29">
                  <c:v>3.69</c:v>
                </c:pt>
                <c:pt idx="30">
                  <c:v>#N/A</c:v>
                </c:pt>
                <c:pt idx="31">
                  <c:v>#N/A</c:v>
                </c:pt>
                <c:pt idx="32">
                  <c:v>#N/A</c:v>
                </c:pt>
                <c:pt idx="33">
                  <c:v>7</c:v>
                </c:pt>
                <c:pt idx="34">
                  <c:v>0.2</c:v>
                </c:pt>
                <c:pt idx="35">
                  <c:v>0.2</c:v>
                </c:pt>
                <c:pt idx="36">
                  <c:v>0.3</c:v>
                </c:pt>
                <c:pt idx="37">
                  <c:v>0.3</c:v>
                </c:pt>
                <c:pt idx="38">
                  <c:v>15</c:v>
                </c:pt>
                <c:pt idx="39">
                  <c:v>15</c:v>
                </c:pt>
                <c:pt idx="40">
                  <c:v>2.2999999999999998</c:v>
                </c:pt>
                <c:pt idx="41">
                  <c:v>2.2999999999999998</c:v>
                </c:pt>
                <c:pt idx="42">
                  <c:v>#N/A</c:v>
                </c:pt>
                <c:pt idx="43">
                  <c:v>#N/A</c:v>
                </c:pt>
                <c:pt idx="44">
                  <c:v>#N/A</c:v>
                </c:pt>
                <c:pt idx="45">
                  <c:v>0.14000000000000001</c:v>
                </c:pt>
                <c:pt idx="46">
                  <c:v>0.23</c:v>
                </c:pt>
                <c:pt idx="47">
                  <c:v>0.41</c:v>
                </c:pt>
                <c:pt idx="48">
                  <c:v>2.8</c:v>
                </c:pt>
                <c:pt idx="49">
                  <c:v>2.8</c:v>
                </c:pt>
                <c:pt idx="50">
                  <c:v>2.8</c:v>
                </c:pt>
                <c:pt idx="51">
                  <c:v>0.59</c:v>
                </c:pt>
                <c:pt idx="52">
                  <c:v>0.59</c:v>
                </c:pt>
                <c:pt idx="53">
                  <c:v>0.59</c:v>
                </c:pt>
                <c:pt idx="54">
                  <c:v>0.59</c:v>
                </c:pt>
                <c:pt idx="55">
                  <c:v>7.9</c:v>
                </c:pt>
                <c:pt idx="56">
                  <c:v>7.9</c:v>
                </c:pt>
                <c:pt idx="57">
                  <c:v>7.9</c:v>
                </c:pt>
                <c:pt idx="58">
                  <c:v>7.9</c:v>
                </c:pt>
                <c:pt idx="59">
                  <c:v>7.4</c:v>
                </c:pt>
                <c:pt idx="60">
                  <c:v>7.4</c:v>
                </c:pt>
                <c:pt idx="61">
                  <c:v>7.4</c:v>
                </c:pt>
                <c:pt idx="62">
                  <c:v>7.4</c:v>
                </c:pt>
                <c:pt idx="63">
                  <c:v>11</c:v>
                </c:pt>
                <c:pt idx="64">
                  <c:v>11</c:v>
                </c:pt>
                <c:pt idx="65">
                  <c:v>11</c:v>
                </c:pt>
                <c:pt idx="66">
                  <c:v>11</c:v>
                </c:pt>
                <c:pt idx="67">
                  <c:v>18</c:v>
                </c:pt>
                <c:pt idx="68">
                  <c:v>18</c:v>
                </c:pt>
                <c:pt idx="69">
                  <c:v>18</c:v>
                </c:pt>
                <c:pt idx="70">
                  <c:v>18</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0.5</c:v>
                </c:pt>
                <c:pt idx="89">
                  <c:v>0.22</c:v>
                </c:pt>
                <c:pt idx="90">
                  <c:v>0.5</c:v>
                </c:pt>
                <c:pt idx="91">
                  <c:v>0.22</c:v>
                </c:pt>
                <c:pt idx="92">
                  <c:v>2.2999999999999998</c:v>
                </c:pt>
                <c:pt idx="93">
                  <c:v>2.2999999999999998</c:v>
                </c:pt>
                <c:pt idx="94">
                  <c:v>2.2999999999999998</c:v>
                </c:pt>
                <c:pt idx="95">
                  <c:v>3.9</c:v>
                </c:pt>
                <c:pt idx="96">
                  <c:v>3.9</c:v>
                </c:pt>
                <c:pt idx="97">
                  <c:v>3.9</c:v>
                </c:pt>
                <c:pt idx="98">
                  <c:v>13.2</c:v>
                </c:pt>
                <c:pt idx="99">
                  <c:v>13.2</c:v>
                </c:pt>
                <c:pt idx="100">
                  <c:v>#N/A</c:v>
                </c:pt>
                <c:pt idx="101">
                  <c:v>2.2599999999999998</c:v>
                </c:pt>
                <c:pt idx="102">
                  <c:v>2.2599999999999998</c:v>
                </c:pt>
                <c:pt idx="103">
                  <c:v>#N/A</c:v>
                </c:pt>
                <c:pt idx="104">
                  <c:v>26.7</c:v>
                </c:pt>
                <c:pt idx="105">
                  <c:v>26.7</c:v>
                </c:pt>
                <c:pt idx="106">
                  <c:v>1.6</c:v>
                </c:pt>
                <c:pt idx="107">
                  <c:v>3.1</c:v>
                </c:pt>
                <c:pt idx="108">
                  <c:v>0.25</c:v>
                </c:pt>
                <c:pt idx="109">
                  <c:v>0.25</c:v>
                </c:pt>
                <c:pt idx="110">
                  <c:v>0.25</c:v>
                </c:pt>
                <c:pt idx="111">
                  <c:v>0.25</c:v>
                </c:pt>
                <c:pt idx="112">
                  <c:v>1.1000000000000001</c:v>
                </c:pt>
                <c:pt idx="113">
                  <c:v>1.1000000000000001</c:v>
                </c:pt>
                <c:pt idx="114">
                  <c:v>1.1000000000000001</c:v>
                </c:pt>
                <c:pt idx="115">
                  <c:v>1.1000000000000001</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5</c:v>
                </c:pt>
                <c:pt idx="135">
                  <c:v>5</c:v>
                </c:pt>
                <c:pt idx="136">
                  <c:v>5</c:v>
                </c:pt>
                <c:pt idx="137">
                  <c:v>5</c:v>
                </c:pt>
                <c:pt idx="138">
                  <c:v>#N/A</c:v>
                </c:pt>
                <c:pt idx="139">
                  <c:v>8.35</c:v>
                </c:pt>
                <c:pt idx="140">
                  <c:v>8.35</c:v>
                </c:pt>
                <c:pt idx="141">
                  <c:v>#N/A</c:v>
                </c:pt>
              </c:numCache>
            </c:numRef>
          </c:xVal>
          <c:yVal>
            <c:numRef>
              <c:f>DataProcessing!$M$10:$M$151</c:f>
              <c:numCache>
                <c:formatCode>General</c:formatCode>
                <c:ptCount val="142"/>
                <c:pt idx="0">
                  <c:v>#N/A</c:v>
                </c:pt>
                <c:pt idx="1">
                  <c:v>#N/A</c:v>
                </c:pt>
                <c:pt idx="2">
                  <c:v>1.26</c:v>
                </c:pt>
                <c:pt idx="3">
                  <c:v>1.64</c:v>
                </c:pt>
                <c:pt idx="4">
                  <c:v>0.05</c:v>
                </c:pt>
                <c:pt idx="5">
                  <c:v>0.44</c:v>
                </c:pt>
                <c:pt idx="6">
                  <c:v>0.31</c:v>
                </c:pt>
                <c:pt idx="7">
                  <c:v>#N/A</c:v>
                </c:pt>
                <c:pt idx="8">
                  <c:v>#N/A</c:v>
                </c:pt>
                <c:pt idx="9">
                  <c:v>7.0000000000000007E-2</c:v>
                </c:pt>
                <c:pt idx="10">
                  <c:v>1.7000000000000001E-2</c:v>
                </c:pt>
                <c:pt idx="11">
                  <c:v>1.98</c:v>
                </c:pt>
                <c:pt idx="12">
                  <c:v>1.96</c:v>
                </c:pt>
                <c:pt idx="13">
                  <c:v>0.12</c:v>
                </c:pt>
                <c:pt idx="14">
                  <c:v>1.89</c:v>
                </c:pt>
                <c:pt idx="15">
                  <c:v>1.52</c:v>
                </c:pt>
                <c:pt idx="16">
                  <c:v>0.6</c:v>
                </c:pt>
                <c:pt idx="17">
                  <c:v>#N/A</c:v>
                </c:pt>
                <c:pt idx="18">
                  <c:v>#N/A</c:v>
                </c:pt>
                <c:pt idx="19">
                  <c:v>0.6</c:v>
                </c:pt>
                <c:pt idx="20">
                  <c:v>1.98</c:v>
                </c:pt>
                <c:pt idx="21">
                  <c:v>1.96</c:v>
                </c:pt>
                <c:pt idx="22">
                  <c:v>#N/A</c:v>
                </c:pt>
                <c:pt idx="23">
                  <c:v>#N/A</c:v>
                </c:pt>
                <c:pt idx="24">
                  <c:v>#N/A</c:v>
                </c:pt>
                <c:pt idx="25">
                  <c:v>#N/A</c:v>
                </c:pt>
                <c:pt idx="26">
                  <c:v>#N/A</c:v>
                </c:pt>
                <c:pt idx="27">
                  <c:v>#N/A</c:v>
                </c:pt>
                <c:pt idx="28">
                  <c:v>#N/A</c:v>
                </c:pt>
                <c:pt idx="29">
                  <c:v>#N/A</c:v>
                </c:pt>
                <c:pt idx="30">
                  <c:v>3.4799999999999998E-2</c:v>
                </c:pt>
                <c:pt idx="31">
                  <c:v>4.2299999999999997E-2</c:v>
                </c:pt>
                <c:pt idx="32">
                  <c:v>4.2000000000000003E-2</c:v>
                </c:pt>
                <c:pt idx="33">
                  <c:v>0.25</c:v>
                </c:pt>
                <c:pt idx="34">
                  <c:v>2.5000000000000001E-2</c:v>
                </c:pt>
                <c:pt idx="35">
                  <c:v>7.3999999999999996E-2</c:v>
                </c:pt>
                <c:pt idx="36">
                  <c:v>1.2E-2</c:v>
                </c:pt>
                <c:pt idx="37">
                  <c:v>5.8999999999999997E-2</c:v>
                </c:pt>
                <c:pt idx="38">
                  <c:v>1.89</c:v>
                </c:pt>
                <c:pt idx="39">
                  <c:v>1.52</c:v>
                </c:pt>
                <c:pt idx="40">
                  <c:v>#N/A</c:v>
                </c:pt>
                <c:pt idx="41">
                  <c:v>#N/A</c:v>
                </c:pt>
                <c:pt idx="42">
                  <c:v>1.2999999999999999E-2</c:v>
                </c:pt>
                <c:pt idx="43">
                  <c:v>1.34E-2</c:v>
                </c:pt>
                <c:pt idx="44">
                  <c:v>8.3499999999999998E-3</c:v>
                </c:pt>
                <c:pt idx="45">
                  <c:v>2.5000000000000001E-2</c:v>
                </c:pt>
                <c:pt idx="46">
                  <c:v>0.04</c:v>
                </c:pt>
                <c:pt idx="47">
                  <c:v>0.15</c:v>
                </c:pt>
                <c:pt idx="48">
                  <c:v>0.18</c:v>
                </c:pt>
                <c:pt idx="49">
                  <c:v>0</c:v>
                </c:pt>
                <c:pt idx="50">
                  <c:v>0.03</c:v>
                </c:pt>
                <c:pt idx="51">
                  <c:v>#N/A</c:v>
                </c:pt>
                <c:pt idx="52">
                  <c:v>0.08</c:v>
                </c:pt>
                <c:pt idx="53">
                  <c:v>#N/A</c:v>
                </c:pt>
                <c:pt idx="54">
                  <c:v>#N/A</c:v>
                </c:pt>
                <c:pt idx="55">
                  <c:v>5.0000000000000001E-4</c:v>
                </c:pt>
                <c:pt idx="56">
                  <c:v>0.04</c:v>
                </c:pt>
                <c:pt idx="57">
                  <c:v>#N/A</c:v>
                </c:pt>
                <c:pt idx="58">
                  <c:v>#N/A</c:v>
                </c:pt>
                <c:pt idx="59">
                  <c:v>0.11</c:v>
                </c:pt>
                <c:pt idx="60">
                  <c:v>0.03</c:v>
                </c:pt>
                <c:pt idx="61">
                  <c:v>#N/A</c:v>
                </c:pt>
                <c:pt idx="62">
                  <c:v>#N/A</c:v>
                </c:pt>
                <c:pt idx="63">
                  <c:v>0.02</c:v>
                </c:pt>
                <c:pt idx="64">
                  <c:v>0.13</c:v>
                </c:pt>
                <c:pt idx="65">
                  <c:v>#N/A</c:v>
                </c:pt>
                <c:pt idx="66">
                  <c:v>#N/A</c:v>
                </c:pt>
                <c:pt idx="67">
                  <c:v>0.1</c:v>
                </c:pt>
                <c:pt idx="68">
                  <c:v>7.0000000000000007E-2</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0.03</c:v>
                </c:pt>
                <c:pt idx="89">
                  <c:v>0.03</c:v>
                </c:pt>
                <c:pt idx="90">
                  <c:v>0.3</c:v>
                </c:pt>
                <c:pt idx="91">
                  <c:v>0.09</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0.01</c:v>
                </c:pt>
                <c:pt idx="109">
                  <c:v>0.11</c:v>
                </c:pt>
                <c:pt idx="110">
                  <c:v>#N/A</c:v>
                </c:pt>
                <c:pt idx="111">
                  <c:v>#N/A</c:v>
                </c:pt>
                <c:pt idx="112">
                  <c:v>#N/A</c:v>
                </c:pt>
                <c:pt idx="113">
                  <c:v>#N/A</c:v>
                </c:pt>
                <c:pt idx="114">
                  <c:v>#N/A</c:v>
                </c:pt>
                <c:pt idx="115">
                  <c:v>#N/A</c:v>
                </c:pt>
                <c:pt idx="116">
                  <c:v>5.6600000000000001E-3</c:v>
                </c:pt>
                <c:pt idx="117">
                  <c:v>4.9899999999999996E-3</c:v>
                </c:pt>
                <c:pt idx="118">
                  <c:v>8.4100000000000008E-3</c:v>
                </c:pt>
                <c:pt idx="119">
                  <c:v>1.32E-2</c:v>
                </c:pt>
                <c:pt idx="120">
                  <c:v>1.9699999999999999E-2</c:v>
                </c:pt>
                <c:pt idx="121">
                  <c:v>2.14E-3</c:v>
                </c:pt>
                <c:pt idx="122">
                  <c:v>1.82E-3</c:v>
                </c:pt>
                <c:pt idx="123">
                  <c:v>1.5900000000000001E-2</c:v>
                </c:pt>
                <c:pt idx="124" formatCode="0.00">
                  <c:v>1.82E-3</c:v>
                </c:pt>
                <c:pt idx="125" formatCode="0.00">
                  <c:v>6.8199999999999997E-3</c:v>
                </c:pt>
                <c:pt idx="126" formatCode="0.00">
                  <c:v>7.6899999999999998E-3</c:v>
                </c:pt>
                <c:pt idx="127" formatCode="0.00">
                  <c:v>4.9699999999999996E-3</c:v>
                </c:pt>
                <c:pt idx="128" formatCode="0.00">
                  <c:v>1.31E-3</c:v>
                </c:pt>
                <c:pt idx="129" formatCode="0.00">
                  <c:v>2.8800000000000002E-3</c:v>
                </c:pt>
                <c:pt idx="130" formatCode="0.00">
                  <c:v>3.8500000000000001E-3</c:v>
                </c:pt>
                <c:pt idx="131" formatCode="0.00">
                  <c:v>2.88</c:v>
                </c:pt>
                <c:pt idx="132" formatCode="0.00">
                  <c:v>2.08</c:v>
                </c:pt>
                <c:pt idx="133" formatCode="0.00">
                  <c:v>0.06</c:v>
                </c:pt>
                <c:pt idx="134" formatCode="0.00">
                  <c:v>0.21</c:v>
                </c:pt>
                <c:pt idx="135" formatCode="0.00">
                  <c:v>0.21</c:v>
                </c:pt>
                <c:pt idx="136" formatCode="0.00">
                  <c:v>0.06</c:v>
                </c:pt>
                <c:pt idx="137" formatCode="0.00">
                  <c:v>0.06</c:v>
                </c:pt>
                <c:pt idx="138" formatCode="0.00">
                  <c:v>#N/A</c:v>
                </c:pt>
                <c:pt idx="139" formatCode="0.00">
                  <c:v>#N/A</c:v>
                </c:pt>
                <c:pt idx="140" formatCode="0.00">
                  <c:v>#N/A</c:v>
                </c:pt>
                <c:pt idx="141" formatCode="0.00">
                  <c:v>#N/A</c:v>
                </c:pt>
              </c:numCache>
            </c:numRef>
          </c:yVal>
          <c:smooth val="0"/>
          <c:extLst>
            <c:ext xmlns:c16="http://schemas.microsoft.com/office/drawing/2014/chart" uri="{C3380CC4-5D6E-409C-BE32-E72D297353CC}">
              <c16:uniqueId val="{00000002-3171-4F5F-9B05-8EB71996621C}"/>
            </c:ext>
          </c:extLst>
        </c:ser>
        <c:ser>
          <c:idx val="3"/>
          <c:order val="3"/>
          <c:tx>
            <c:strRef>
              <c:f>DataProcessing!$N$9</c:f>
              <c:strCache>
                <c:ptCount val="1"/>
                <c:pt idx="0">
                  <c:v>Sr (%)-FN</c:v>
                </c:pt>
              </c:strCache>
            </c:strRef>
          </c:tx>
          <c:spPr>
            <a:ln w="28575">
              <a:noFill/>
            </a:ln>
          </c:spPr>
          <c:marker>
            <c:symbol val="triangle"/>
            <c:size val="9"/>
            <c:spPr>
              <a:solidFill>
                <a:srgbClr val="FFC000"/>
              </a:solidFill>
              <a:ln>
                <a:solidFill>
                  <a:schemeClr val="tx1"/>
                </a:solidFill>
              </a:ln>
            </c:spPr>
          </c:marker>
          <c:xVal>
            <c:numRef>
              <c:f>DataProcessing!$H$10:$H$151</c:f>
              <c:numCache>
                <c:formatCode>General</c:formatCode>
                <c:ptCount val="142"/>
                <c:pt idx="0">
                  <c:v>2.6</c:v>
                </c:pt>
                <c:pt idx="1">
                  <c:v>2.6</c:v>
                </c:pt>
                <c:pt idx="2">
                  <c:v>#N/A</c:v>
                </c:pt>
                <c:pt idx="3">
                  <c:v>#N/A</c:v>
                </c:pt>
                <c:pt idx="4">
                  <c:v>#N/A</c:v>
                </c:pt>
                <c:pt idx="5">
                  <c:v>#N/A</c:v>
                </c:pt>
                <c:pt idx="6">
                  <c:v>#N/A</c:v>
                </c:pt>
                <c:pt idx="7">
                  <c:v>0.94</c:v>
                </c:pt>
                <c:pt idx="8">
                  <c:v>0.94</c:v>
                </c:pt>
                <c:pt idx="9">
                  <c:v>#N/A</c:v>
                </c:pt>
                <c:pt idx="10">
                  <c:v>#N/A</c:v>
                </c:pt>
                <c:pt idx="11">
                  <c:v>#N/A</c:v>
                </c:pt>
                <c:pt idx="12">
                  <c:v>#N/A</c:v>
                </c:pt>
                <c:pt idx="13">
                  <c:v>#N/A</c:v>
                </c:pt>
                <c:pt idx="14">
                  <c:v>#N/A</c:v>
                </c:pt>
                <c:pt idx="15">
                  <c:v>#N/A</c:v>
                </c:pt>
                <c:pt idx="16">
                  <c:v>#N/A</c:v>
                </c:pt>
                <c:pt idx="17">
                  <c:v>5</c:v>
                </c:pt>
                <c:pt idx="18">
                  <c:v>5</c:v>
                </c:pt>
                <c:pt idx="19">
                  <c:v>#N/A</c:v>
                </c:pt>
                <c:pt idx="20">
                  <c:v>15</c:v>
                </c:pt>
                <c:pt idx="21">
                  <c:v>15</c:v>
                </c:pt>
                <c:pt idx="22">
                  <c:v>20.6</c:v>
                </c:pt>
                <c:pt idx="23">
                  <c:v>20.6</c:v>
                </c:pt>
                <c:pt idx="24">
                  <c:v>26.7</c:v>
                </c:pt>
                <c:pt idx="25">
                  <c:v>26.7</c:v>
                </c:pt>
                <c:pt idx="26">
                  <c:v>3.69</c:v>
                </c:pt>
                <c:pt idx="27">
                  <c:v>3.69</c:v>
                </c:pt>
                <c:pt idx="28">
                  <c:v>3.69</c:v>
                </c:pt>
                <c:pt idx="29">
                  <c:v>3.69</c:v>
                </c:pt>
                <c:pt idx="30">
                  <c:v>#N/A</c:v>
                </c:pt>
                <c:pt idx="31">
                  <c:v>#N/A</c:v>
                </c:pt>
                <c:pt idx="32">
                  <c:v>#N/A</c:v>
                </c:pt>
                <c:pt idx="33">
                  <c:v>7</c:v>
                </c:pt>
                <c:pt idx="34">
                  <c:v>0.2</c:v>
                </c:pt>
                <c:pt idx="35">
                  <c:v>0.2</c:v>
                </c:pt>
                <c:pt idx="36">
                  <c:v>0.3</c:v>
                </c:pt>
                <c:pt idx="37">
                  <c:v>0.3</c:v>
                </c:pt>
                <c:pt idx="38">
                  <c:v>15</c:v>
                </c:pt>
                <c:pt idx="39">
                  <c:v>15</c:v>
                </c:pt>
                <c:pt idx="40">
                  <c:v>2.2999999999999998</c:v>
                </c:pt>
                <c:pt idx="41">
                  <c:v>2.2999999999999998</c:v>
                </c:pt>
                <c:pt idx="42">
                  <c:v>#N/A</c:v>
                </c:pt>
                <c:pt idx="43">
                  <c:v>#N/A</c:v>
                </c:pt>
                <c:pt idx="44">
                  <c:v>#N/A</c:v>
                </c:pt>
                <c:pt idx="45">
                  <c:v>0.14000000000000001</c:v>
                </c:pt>
                <c:pt idx="46">
                  <c:v>0.23</c:v>
                </c:pt>
                <c:pt idx="47">
                  <c:v>0.41</c:v>
                </c:pt>
                <c:pt idx="48">
                  <c:v>2.8</c:v>
                </c:pt>
                <c:pt idx="49">
                  <c:v>2.8</c:v>
                </c:pt>
                <c:pt idx="50">
                  <c:v>2.8</c:v>
                </c:pt>
                <c:pt idx="51">
                  <c:v>0.59</c:v>
                </c:pt>
                <c:pt idx="52">
                  <c:v>0.59</c:v>
                </c:pt>
                <c:pt idx="53">
                  <c:v>0.59</c:v>
                </c:pt>
                <c:pt idx="54">
                  <c:v>0.59</c:v>
                </c:pt>
                <c:pt idx="55">
                  <c:v>7.9</c:v>
                </c:pt>
                <c:pt idx="56">
                  <c:v>7.9</c:v>
                </c:pt>
                <c:pt idx="57">
                  <c:v>7.9</c:v>
                </c:pt>
                <c:pt idx="58">
                  <c:v>7.9</c:v>
                </c:pt>
                <c:pt idx="59">
                  <c:v>7.4</c:v>
                </c:pt>
                <c:pt idx="60">
                  <c:v>7.4</c:v>
                </c:pt>
                <c:pt idx="61">
                  <c:v>7.4</c:v>
                </c:pt>
                <c:pt idx="62">
                  <c:v>7.4</c:v>
                </c:pt>
                <c:pt idx="63">
                  <c:v>11</c:v>
                </c:pt>
                <c:pt idx="64">
                  <c:v>11</c:v>
                </c:pt>
                <c:pt idx="65">
                  <c:v>11</c:v>
                </c:pt>
                <c:pt idx="66">
                  <c:v>11</c:v>
                </c:pt>
                <c:pt idx="67">
                  <c:v>18</c:v>
                </c:pt>
                <c:pt idx="68">
                  <c:v>18</c:v>
                </c:pt>
                <c:pt idx="69">
                  <c:v>18</c:v>
                </c:pt>
                <c:pt idx="70">
                  <c:v>18</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0.5</c:v>
                </c:pt>
                <c:pt idx="89">
                  <c:v>0.22</c:v>
                </c:pt>
                <c:pt idx="90">
                  <c:v>0.5</c:v>
                </c:pt>
                <c:pt idx="91">
                  <c:v>0.22</c:v>
                </c:pt>
                <c:pt idx="92">
                  <c:v>2.2999999999999998</c:v>
                </c:pt>
                <c:pt idx="93">
                  <c:v>2.2999999999999998</c:v>
                </c:pt>
                <c:pt idx="94">
                  <c:v>2.2999999999999998</c:v>
                </c:pt>
                <c:pt idx="95">
                  <c:v>3.9</c:v>
                </c:pt>
                <c:pt idx="96">
                  <c:v>3.9</c:v>
                </c:pt>
                <c:pt idx="97">
                  <c:v>3.9</c:v>
                </c:pt>
                <c:pt idx="98">
                  <c:v>13.2</c:v>
                </c:pt>
                <c:pt idx="99">
                  <c:v>13.2</c:v>
                </c:pt>
                <c:pt idx="100">
                  <c:v>#N/A</c:v>
                </c:pt>
                <c:pt idx="101">
                  <c:v>2.2599999999999998</c:v>
                </c:pt>
                <c:pt idx="102">
                  <c:v>2.2599999999999998</c:v>
                </c:pt>
                <c:pt idx="103">
                  <c:v>#N/A</c:v>
                </c:pt>
                <c:pt idx="104">
                  <c:v>26.7</c:v>
                </c:pt>
                <c:pt idx="105">
                  <c:v>26.7</c:v>
                </c:pt>
                <c:pt idx="106">
                  <c:v>1.6</c:v>
                </c:pt>
                <c:pt idx="107">
                  <c:v>3.1</c:v>
                </c:pt>
                <c:pt idx="108">
                  <c:v>0.25</c:v>
                </c:pt>
                <c:pt idx="109">
                  <c:v>0.25</c:v>
                </c:pt>
                <c:pt idx="110">
                  <c:v>0.25</c:v>
                </c:pt>
                <c:pt idx="111">
                  <c:v>0.25</c:v>
                </c:pt>
                <c:pt idx="112">
                  <c:v>1.1000000000000001</c:v>
                </c:pt>
                <c:pt idx="113">
                  <c:v>1.1000000000000001</c:v>
                </c:pt>
                <c:pt idx="114">
                  <c:v>1.1000000000000001</c:v>
                </c:pt>
                <c:pt idx="115">
                  <c:v>1.1000000000000001</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5</c:v>
                </c:pt>
                <c:pt idx="135">
                  <c:v>5</c:v>
                </c:pt>
                <c:pt idx="136">
                  <c:v>5</c:v>
                </c:pt>
                <c:pt idx="137">
                  <c:v>5</c:v>
                </c:pt>
                <c:pt idx="138">
                  <c:v>#N/A</c:v>
                </c:pt>
                <c:pt idx="139">
                  <c:v>8.35</c:v>
                </c:pt>
                <c:pt idx="140">
                  <c:v>8.35</c:v>
                </c:pt>
                <c:pt idx="141">
                  <c:v>#N/A</c:v>
                </c:pt>
              </c:numCache>
            </c:numRef>
          </c:xVal>
          <c:yVal>
            <c:numRef>
              <c:f>DataProcessing!$N$10:$N$151</c:f>
              <c:numCache>
                <c:formatCode>General</c:formatCode>
                <c:ptCount val="14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3.8426301073224249</c:v>
                </c:pt>
                <c:pt idx="93">
                  <c:v>1.9921976919566362</c:v>
                </c:pt>
                <c:pt idx="94">
                  <c:v>0.04</c:v>
                </c:pt>
                <c:pt idx="95">
                  <c:v>2.3056234440872276</c:v>
                </c:pt>
                <c:pt idx="96">
                  <c:v>0.65834209043425651</c:v>
                </c:pt>
                <c:pt idx="97">
                  <c:v>8.9210155486315751E-2</c:v>
                </c:pt>
                <c:pt idx="98">
                  <c:v>#N/A</c:v>
                </c:pt>
                <c:pt idx="99">
                  <c:v>#N/A</c:v>
                </c:pt>
                <c:pt idx="100">
                  <c:v>#N/A</c:v>
                </c:pt>
                <c:pt idx="101">
                  <c:v>#N/A</c:v>
                </c:pt>
                <c:pt idx="102">
                  <c:v>#N/A</c:v>
                </c:pt>
                <c:pt idx="103">
                  <c:v>#N/A</c:v>
                </c:pt>
                <c:pt idx="104">
                  <c:v>#N/A</c:v>
                </c:pt>
                <c:pt idx="105">
                  <c:v>#N/A</c:v>
                </c:pt>
                <c:pt idx="106">
                  <c:v>4.5899999999999996E-2</c:v>
                </c:pt>
                <c:pt idx="107">
                  <c:v>6.9599999999999995E-2</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formatCode="0.00">
                  <c:v>#N/A</c:v>
                </c:pt>
                <c:pt idx="125" formatCode="0.00">
                  <c:v>#N/A</c:v>
                </c:pt>
                <c:pt idx="126" formatCode="0.00">
                  <c:v>#N/A</c:v>
                </c:pt>
                <c:pt idx="127" formatCode="0.00">
                  <c:v>#N/A</c:v>
                </c:pt>
                <c:pt idx="128" formatCode="0.00">
                  <c:v>#N/A</c:v>
                </c:pt>
                <c:pt idx="129" formatCode="0.00">
                  <c:v>#N/A</c:v>
                </c:pt>
                <c:pt idx="130" formatCode="0.00">
                  <c:v>#N/A</c:v>
                </c:pt>
                <c:pt idx="131" formatCode="0.00">
                  <c:v>#N/A</c:v>
                </c:pt>
                <c:pt idx="132" formatCode="0.00">
                  <c:v>#N/A</c:v>
                </c:pt>
                <c:pt idx="133" formatCode="0.00">
                  <c:v>#N/A</c:v>
                </c:pt>
                <c:pt idx="134" formatCode="0.00">
                  <c:v>#N/A</c:v>
                </c:pt>
                <c:pt idx="135" formatCode="0.00">
                  <c:v>#N/A</c:v>
                </c:pt>
                <c:pt idx="136" formatCode="0.00">
                  <c:v>#N/A</c:v>
                </c:pt>
                <c:pt idx="137" formatCode="0.00">
                  <c:v>#N/A</c:v>
                </c:pt>
                <c:pt idx="138" formatCode="0.00">
                  <c:v>#N/A</c:v>
                </c:pt>
                <c:pt idx="139" formatCode="0.00">
                  <c:v>2.1879447487165751E-3</c:v>
                </c:pt>
                <c:pt idx="140" formatCode="0.00">
                  <c:v>#N/A</c:v>
                </c:pt>
                <c:pt idx="141" formatCode="0.00">
                  <c:v>0.17719625647312345</c:v>
                </c:pt>
              </c:numCache>
            </c:numRef>
          </c:yVal>
          <c:smooth val="0"/>
          <c:extLst>
            <c:ext xmlns:c16="http://schemas.microsoft.com/office/drawing/2014/chart" uri="{C3380CC4-5D6E-409C-BE32-E72D297353CC}">
              <c16:uniqueId val="{00000003-3171-4F5F-9B05-8EB71996621C}"/>
            </c:ext>
          </c:extLst>
        </c:ser>
        <c:ser>
          <c:idx val="4"/>
          <c:order val="4"/>
          <c:tx>
            <c:strRef>
              <c:f>DataProcessing!$P$9</c:f>
              <c:strCache>
                <c:ptCount val="1"/>
                <c:pt idx="0">
                  <c:v>I (%)-Lit</c:v>
                </c:pt>
              </c:strCache>
            </c:strRef>
          </c:tx>
          <c:spPr>
            <a:ln w="28575">
              <a:noFill/>
            </a:ln>
          </c:spPr>
          <c:marker>
            <c:symbol val="square"/>
            <c:size val="9"/>
            <c:spPr>
              <a:solidFill>
                <a:srgbClr val="006600"/>
              </a:solidFill>
              <a:ln>
                <a:solidFill>
                  <a:schemeClr val="tx1"/>
                </a:solidFill>
              </a:ln>
            </c:spPr>
          </c:marker>
          <c:xVal>
            <c:numRef>
              <c:f>DataProcessing!$H$10:$H$151</c:f>
              <c:numCache>
                <c:formatCode>General</c:formatCode>
                <c:ptCount val="142"/>
                <c:pt idx="0">
                  <c:v>2.6</c:v>
                </c:pt>
                <c:pt idx="1">
                  <c:v>2.6</c:v>
                </c:pt>
                <c:pt idx="2">
                  <c:v>#N/A</c:v>
                </c:pt>
                <c:pt idx="3">
                  <c:v>#N/A</c:v>
                </c:pt>
                <c:pt idx="4">
                  <c:v>#N/A</c:v>
                </c:pt>
                <c:pt idx="5">
                  <c:v>#N/A</c:v>
                </c:pt>
                <c:pt idx="6">
                  <c:v>#N/A</c:v>
                </c:pt>
                <c:pt idx="7">
                  <c:v>0.94</c:v>
                </c:pt>
                <c:pt idx="8">
                  <c:v>0.94</c:v>
                </c:pt>
                <c:pt idx="9">
                  <c:v>#N/A</c:v>
                </c:pt>
                <c:pt idx="10">
                  <c:v>#N/A</c:v>
                </c:pt>
                <c:pt idx="11">
                  <c:v>#N/A</c:v>
                </c:pt>
                <c:pt idx="12">
                  <c:v>#N/A</c:v>
                </c:pt>
                <c:pt idx="13">
                  <c:v>#N/A</c:v>
                </c:pt>
                <c:pt idx="14">
                  <c:v>#N/A</c:v>
                </c:pt>
                <c:pt idx="15">
                  <c:v>#N/A</c:v>
                </c:pt>
                <c:pt idx="16">
                  <c:v>#N/A</c:v>
                </c:pt>
                <c:pt idx="17">
                  <c:v>5</c:v>
                </c:pt>
                <c:pt idx="18">
                  <c:v>5</c:v>
                </c:pt>
                <c:pt idx="19">
                  <c:v>#N/A</c:v>
                </c:pt>
                <c:pt idx="20">
                  <c:v>15</c:v>
                </c:pt>
                <c:pt idx="21">
                  <c:v>15</c:v>
                </c:pt>
                <c:pt idx="22">
                  <c:v>20.6</c:v>
                </c:pt>
                <c:pt idx="23">
                  <c:v>20.6</c:v>
                </c:pt>
                <c:pt idx="24">
                  <c:v>26.7</c:v>
                </c:pt>
                <c:pt idx="25">
                  <c:v>26.7</c:v>
                </c:pt>
                <c:pt idx="26">
                  <c:v>3.69</c:v>
                </c:pt>
                <c:pt idx="27">
                  <c:v>3.69</c:v>
                </c:pt>
                <c:pt idx="28">
                  <c:v>3.69</c:v>
                </c:pt>
                <c:pt idx="29">
                  <c:v>3.69</c:v>
                </c:pt>
                <c:pt idx="30">
                  <c:v>#N/A</c:v>
                </c:pt>
                <c:pt idx="31">
                  <c:v>#N/A</c:v>
                </c:pt>
                <c:pt idx="32">
                  <c:v>#N/A</c:v>
                </c:pt>
                <c:pt idx="33">
                  <c:v>7</c:v>
                </c:pt>
                <c:pt idx="34">
                  <c:v>0.2</c:v>
                </c:pt>
                <c:pt idx="35">
                  <c:v>0.2</c:v>
                </c:pt>
                <c:pt idx="36">
                  <c:v>0.3</c:v>
                </c:pt>
                <c:pt idx="37">
                  <c:v>0.3</c:v>
                </c:pt>
                <c:pt idx="38">
                  <c:v>15</c:v>
                </c:pt>
                <c:pt idx="39">
                  <c:v>15</c:v>
                </c:pt>
                <c:pt idx="40">
                  <c:v>2.2999999999999998</c:v>
                </c:pt>
                <c:pt idx="41">
                  <c:v>2.2999999999999998</c:v>
                </c:pt>
                <c:pt idx="42">
                  <c:v>#N/A</c:v>
                </c:pt>
                <c:pt idx="43">
                  <c:v>#N/A</c:v>
                </c:pt>
                <c:pt idx="44">
                  <c:v>#N/A</c:v>
                </c:pt>
                <c:pt idx="45">
                  <c:v>0.14000000000000001</c:v>
                </c:pt>
                <c:pt idx="46">
                  <c:v>0.23</c:v>
                </c:pt>
                <c:pt idx="47">
                  <c:v>0.41</c:v>
                </c:pt>
                <c:pt idx="48">
                  <c:v>2.8</c:v>
                </c:pt>
                <c:pt idx="49">
                  <c:v>2.8</c:v>
                </c:pt>
                <c:pt idx="50">
                  <c:v>2.8</c:v>
                </c:pt>
                <c:pt idx="51">
                  <c:v>0.59</c:v>
                </c:pt>
                <c:pt idx="52">
                  <c:v>0.59</c:v>
                </c:pt>
                <c:pt idx="53">
                  <c:v>0.59</c:v>
                </c:pt>
                <c:pt idx="54">
                  <c:v>0.59</c:v>
                </c:pt>
                <c:pt idx="55">
                  <c:v>7.9</c:v>
                </c:pt>
                <c:pt idx="56">
                  <c:v>7.9</c:v>
                </c:pt>
                <c:pt idx="57">
                  <c:v>7.9</c:v>
                </c:pt>
                <c:pt idx="58">
                  <c:v>7.9</c:v>
                </c:pt>
                <c:pt idx="59">
                  <c:v>7.4</c:v>
                </c:pt>
                <c:pt idx="60">
                  <c:v>7.4</c:v>
                </c:pt>
                <c:pt idx="61">
                  <c:v>7.4</c:v>
                </c:pt>
                <c:pt idx="62">
                  <c:v>7.4</c:v>
                </c:pt>
                <c:pt idx="63">
                  <c:v>11</c:v>
                </c:pt>
                <c:pt idx="64">
                  <c:v>11</c:v>
                </c:pt>
                <c:pt idx="65">
                  <c:v>11</c:v>
                </c:pt>
                <c:pt idx="66">
                  <c:v>11</c:v>
                </c:pt>
                <c:pt idx="67">
                  <c:v>18</c:v>
                </c:pt>
                <c:pt idx="68">
                  <c:v>18</c:v>
                </c:pt>
                <c:pt idx="69">
                  <c:v>18</c:v>
                </c:pt>
                <c:pt idx="70">
                  <c:v>18</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0.5</c:v>
                </c:pt>
                <c:pt idx="89">
                  <c:v>0.22</c:v>
                </c:pt>
                <c:pt idx="90">
                  <c:v>0.5</c:v>
                </c:pt>
                <c:pt idx="91">
                  <c:v>0.22</c:v>
                </c:pt>
                <c:pt idx="92">
                  <c:v>2.2999999999999998</c:v>
                </c:pt>
                <c:pt idx="93">
                  <c:v>2.2999999999999998</c:v>
                </c:pt>
                <c:pt idx="94">
                  <c:v>2.2999999999999998</c:v>
                </c:pt>
                <c:pt idx="95">
                  <c:v>3.9</c:v>
                </c:pt>
                <c:pt idx="96">
                  <c:v>3.9</c:v>
                </c:pt>
                <c:pt idx="97">
                  <c:v>3.9</c:v>
                </c:pt>
                <c:pt idx="98">
                  <c:v>13.2</c:v>
                </c:pt>
                <c:pt idx="99">
                  <c:v>13.2</c:v>
                </c:pt>
                <c:pt idx="100">
                  <c:v>#N/A</c:v>
                </c:pt>
                <c:pt idx="101">
                  <c:v>2.2599999999999998</c:v>
                </c:pt>
                <c:pt idx="102">
                  <c:v>2.2599999999999998</c:v>
                </c:pt>
                <c:pt idx="103">
                  <c:v>#N/A</c:v>
                </c:pt>
                <c:pt idx="104">
                  <c:v>26.7</c:v>
                </c:pt>
                <c:pt idx="105">
                  <c:v>26.7</c:v>
                </c:pt>
                <c:pt idx="106">
                  <c:v>1.6</c:v>
                </c:pt>
                <c:pt idx="107">
                  <c:v>3.1</c:v>
                </c:pt>
                <c:pt idx="108">
                  <c:v>0.25</c:v>
                </c:pt>
                <c:pt idx="109">
                  <c:v>0.25</c:v>
                </c:pt>
                <c:pt idx="110">
                  <c:v>0.25</c:v>
                </c:pt>
                <c:pt idx="111">
                  <c:v>0.25</c:v>
                </c:pt>
                <c:pt idx="112">
                  <c:v>1.1000000000000001</c:v>
                </c:pt>
                <c:pt idx="113">
                  <c:v>1.1000000000000001</c:v>
                </c:pt>
                <c:pt idx="114">
                  <c:v>1.1000000000000001</c:v>
                </c:pt>
                <c:pt idx="115">
                  <c:v>1.1000000000000001</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5</c:v>
                </c:pt>
                <c:pt idx="135">
                  <c:v>5</c:v>
                </c:pt>
                <c:pt idx="136">
                  <c:v>5</c:v>
                </c:pt>
                <c:pt idx="137">
                  <c:v>5</c:v>
                </c:pt>
                <c:pt idx="138">
                  <c:v>#N/A</c:v>
                </c:pt>
                <c:pt idx="139">
                  <c:v>8.35</c:v>
                </c:pt>
                <c:pt idx="140">
                  <c:v>8.35</c:v>
                </c:pt>
                <c:pt idx="141">
                  <c:v>#N/A</c:v>
                </c:pt>
              </c:numCache>
            </c:numRef>
          </c:xVal>
          <c:yVal>
            <c:numRef>
              <c:f>DataProcessing!$P$10:$P$151</c:f>
              <c:numCache>
                <c:formatCode>General</c:formatCode>
                <c:ptCount val="142"/>
                <c:pt idx="0">
                  <c:v>0.42699999999999999</c:v>
                </c:pt>
                <c:pt idx="1">
                  <c:v>2.2799999999999998</c:v>
                </c:pt>
                <c:pt idx="2">
                  <c:v>#N/A</c:v>
                </c:pt>
                <c:pt idx="3">
                  <c:v>#N/A</c:v>
                </c:pt>
                <c:pt idx="4">
                  <c:v>#N/A</c:v>
                </c:pt>
                <c:pt idx="5">
                  <c:v>#N/A</c:v>
                </c:pt>
                <c:pt idx="6">
                  <c:v>#N/A</c:v>
                </c:pt>
                <c:pt idx="7">
                  <c:v>0.19350000000000001</c:v>
                </c:pt>
                <c:pt idx="8">
                  <c:v>2.29</c:v>
                </c:pt>
                <c:pt idx="9">
                  <c:v>#N/A</c:v>
                </c:pt>
                <c:pt idx="10">
                  <c:v>#N/A</c:v>
                </c:pt>
                <c:pt idx="11">
                  <c:v>#N/A</c:v>
                </c:pt>
                <c:pt idx="12">
                  <c:v>#N/A</c:v>
                </c:pt>
                <c:pt idx="13">
                  <c:v>#N/A</c:v>
                </c:pt>
                <c:pt idx="14">
                  <c:v>#N/A</c:v>
                </c:pt>
                <c:pt idx="15">
                  <c:v>#N/A</c:v>
                </c:pt>
                <c:pt idx="16">
                  <c:v>#N/A</c:v>
                </c:pt>
                <c:pt idx="17">
                  <c:v>2.395</c:v>
                </c:pt>
                <c:pt idx="18">
                  <c:v>5.23</c:v>
                </c:pt>
                <c:pt idx="19">
                  <c:v>#N/A</c:v>
                </c:pt>
                <c:pt idx="20">
                  <c:v>#N/A</c:v>
                </c:pt>
                <c:pt idx="21">
                  <c:v>#N/A</c:v>
                </c:pt>
                <c:pt idx="22">
                  <c:v>7.27</c:v>
                </c:pt>
                <c:pt idx="23">
                  <c:v>5.9</c:v>
                </c:pt>
                <c:pt idx="24">
                  <c:v>9.1300000000000008</c:v>
                </c:pt>
                <c:pt idx="25">
                  <c:v>4.9800000000000004</c:v>
                </c:pt>
                <c:pt idx="26">
                  <c:v>#N/A</c:v>
                </c:pt>
                <c:pt idx="27">
                  <c:v>#N/A</c:v>
                </c:pt>
                <c:pt idx="28">
                  <c:v>#N/A</c:v>
                </c:pt>
                <c:pt idx="29">
                  <c:v>#N/A</c:v>
                </c:pt>
                <c:pt idx="30">
                  <c:v>0.93799999999999994</c:v>
                </c:pt>
                <c:pt idx="31">
                  <c:v>1.22</c:v>
                </c:pt>
                <c:pt idx="32">
                  <c:v>2.56</c:v>
                </c:pt>
                <c:pt idx="33">
                  <c:v>#N/A</c:v>
                </c:pt>
                <c:pt idx="34">
                  <c:v>1.7999999999999999E-2</c:v>
                </c:pt>
                <c:pt idx="35">
                  <c:v>0.33</c:v>
                </c:pt>
                <c:pt idx="36">
                  <c:v>4.1000000000000002E-2</c:v>
                </c:pt>
                <c:pt idx="37">
                  <c:v>0.15</c:v>
                </c:pt>
                <c:pt idx="38">
                  <c:v>#N/A</c:v>
                </c:pt>
                <c:pt idx="39">
                  <c:v>#N/A</c:v>
                </c:pt>
                <c:pt idx="40">
                  <c:v>0.41759999999999997</c:v>
                </c:pt>
                <c:pt idx="41">
                  <c:v>2.16</c:v>
                </c:pt>
                <c:pt idx="42">
                  <c:v>6.1800000000000001E-2</c:v>
                </c:pt>
                <c:pt idx="43">
                  <c:v>0.16600000000000001</c:v>
                </c:pt>
                <c:pt idx="44">
                  <c:v>1.55E-2</c:v>
                </c:pt>
                <c:pt idx="45">
                  <c:v>#N/A</c:v>
                </c:pt>
                <c:pt idx="46">
                  <c:v>#N/A</c:v>
                </c:pt>
                <c:pt idx="47">
                  <c:v>#N/A</c:v>
                </c:pt>
                <c:pt idx="48">
                  <c:v>#N/A</c:v>
                </c:pt>
                <c:pt idx="49">
                  <c:v>#N/A</c:v>
                </c:pt>
                <c:pt idx="50">
                  <c:v>#N/A</c:v>
                </c:pt>
                <c:pt idx="51">
                  <c:v>#N/A</c:v>
                </c:pt>
                <c:pt idx="52">
                  <c:v>#N/A</c:v>
                </c:pt>
                <c:pt idx="53">
                  <c:v>0.1</c:v>
                </c:pt>
                <c:pt idx="54">
                  <c:v>2.2000000000000002</c:v>
                </c:pt>
                <c:pt idx="55">
                  <c:v>#N/A</c:v>
                </c:pt>
                <c:pt idx="56">
                  <c:v>#N/A</c:v>
                </c:pt>
                <c:pt idx="57">
                  <c:v>2.5</c:v>
                </c:pt>
                <c:pt idx="58">
                  <c:v>5</c:v>
                </c:pt>
                <c:pt idx="59">
                  <c:v>#N/A</c:v>
                </c:pt>
                <c:pt idx="60">
                  <c:v>#N/A</c:v>
                </c:pt>
                <c:pt idx="61">
                  <c:v>0.1</c:v>
                </c:pt>
                <c:pt idx="62">
                  <c:v>8.5</c:v>
                </c:pt>
                <c:pt idx="63">
                  <c:v>#N/A</c:v>
                </c:pt>
                <c:pt idx="64">
                  <c:v>#N/A</c:v>
                </c:pt>
                <c:pt idx="65">
                  <c:v>1.2</c:v>
                </c:pt>
                <c:pt idx="66">
                  <c:v>8</c:v>
                </c:pt>
                <c:pt idx="67">
                  <c:v>#N/A</c:v>
                </c:pt>
                <c:pt idx="68">
                  <c:v>#N/A</c:v>
                </c:pt>
                <c:pt idx="69">
                  <c:v>15</c:v>
                </c:pt>
                <c:pt idx="70">
                  <c:v>7.6</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0</c:v>
                </c:pt>
                <c:pt idx="89">
                  <c:v>0</c:v>
                </c:pt>
                <c:pt idx="90">
                  <c:v>0</c:v>
                </c:pt>
                <c:pt idx="91">
                  <c:v>0</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formatCode="0.00">
                  <c:v>#N/A</c:v>
                </c:pt>
                <c:pt idx="125" formatCode="0.00">
                  <c:v>#N/A</c:v>
                </c:pt>
                <c:pt idx="126" formatCode="0.00">
                  <c:v>#N/A</c:v>
                </c:pt>
                <c:pt idx="127" formatCode="0.00">
                  <c:v>#N/A</c:v>
                </c:pt>
                <c:pt idx="128" formatCode="0.00">
                  <c:v>#N/A</c:v>
                </c:pt>
                <c:pt idx="129" formatCode="0.00">
                  <c:v>#N/A</c:v>
                </c:pt>
                <c:pt idx="130" formatCode="0.00">
                  <c:v>#N/A</c:v>
                </c:pt>
                <c:pt idx="131" formatCode="0.00">
                  <c:v>#N/A</c:v>
                </c:pt>
                <c:pt idx="132" formatCode="0.00">
                  <c:v>#N/A</c:v>
                </c:pt>
                <c:pt idx="133" formatCode="0.00">
                  <c:v>#N/A</c:v>
                </c:pt>
                <c:pt idx="134" formatCode="0.00">
                  <c:v>2.2000000000000002</c:v>
                </c:pt>
                <c:pt idx="135" formatCode="0.00">
                  <c:v>3.6</c:v>
                </c:pt>
                <c:pt idx="136" formatCode="0.00">
                  <c:v>0</c:v>
                </c:pt>
                <c:pt idx="137" formatCode="0.00">
                  <c:v>0</c:v>
                </c:pt>
                <c:pt idx="138" formatCode="0.00">
                  <c:v>#N/A</c:v>
                </c:pt>
                <c:pt idx="139" formatCode="0.00">
                  <c:v>#N/A</c:v>
                </c:pt>
                <c:pt idx="140" formatCode="0.00">
                  <c:v>#N/A</c:v>
                </c:pt>
                <c:pt idx="141" formatCode="0.00">
                  <c:v>#N/A</c:v>
                </c:pt>
              </c:numCache>
            </c:numRef>
          </c:yVal>
          <c:smooth val="0"/>
          <c:extLst>
            <c:ext xmlns:c16="http://schemas.microsoft.com/office/drawing/2014/chart" uri="{C3380CC4-5D6E-409C-BE32-E72D297353CC}">
              <c16:uniqueId val="{00000004-3171-4F5F-9B05-8EB71996621C}"/>
            </c:ext>
          </c:extLst>
        </c:ser>
        <c:ser>
          <c:idx val="5"/>
          <c:order val="5"/>
          <c:tx>
            <c:strRef>
              <c:f>DataProcessing!$Q$9</c:f>
              <c:strCache>
                <c:ptCount val="1"/>
                <c:pt idx="0">
                  <c:v>I (%)-FN</c:v>
                </c:pt>
              </c:strCache>
            </c:strRef>
          </c:tx>
          <c:spPr>
            <a:ln w="28575">
              <a:noFill/>
            </a:ln>
          </c:spPr>
          <c:marker>
            <c:symbol val="square"/>
            <c:size val="9"/>
            <c:spPr>
              <a:solidFill>
                <a:srgbClr val="92D050"/>
              </a:solidFill>
              <a:ln>
                <a:solidFill>
                  <a:schemeClr val="tx1"/>
                </a:solidFill>
              </a:ln>
            </c:spPr>
          </c:marker>
          <c:xVal>
            <c:numRef>
              <c:f>DataProcessing!$H$10:$H$151</c:f>
              <c:numCache>
                <c:formatCode>General</c:formatCode>
                <c:ptCount val="142"/>
                <c:pt idx="0">
                  <c:v>2.6</c:v>
                </c:pt>
                <c:pt idx="1">
                  <c:v>2.6</c:v>
                </c:pt>
                <c:pt idx="2">
                  <c:v>#N/A</c:v>
                </c:pt>
                <c:pt idx="3">
                  <c:v>#N/A</c:v>
                </c:pt>
                <c:pt idx="4">
                  <c:v>#N/A</c:v>
                </c:pt>
                <c:pt idx="5">
                  <c:v>#N/A</c:v>
                </c:pt>
                <c:pt idx="6">
                  <c:v>#N/A</c:v>
                </c:pt>
                <c:pt idx="7">
                  <c:v>0.94</c:v>
                </c:pt>
                <c:pt idx="8">
                  <c:v>0.94</c:v>
                </c:pt>
                <c:pt idx="9">
                  <c:v>#N/A</c:v>
                </c:pt>
                <c:pt idx="10">
                  <c:v>#N/A</c:v>
                </c:pt>
                <c:pt idx="11">
                  <c:v>#N/A</c:v>
                </c:pt>
                <c:pt idx="12">
                  <c:v>#N/A</c:v>
                </c:pt>
                <c:pt idx="13">
                  <c:v>#N/A</c:v>
                </c:pt>
                <c:pt idx="14">
                  <c:v>#N/A</c:v>
                </c:pt>
                <c:pt idx="15">
                  <c:v>#N/A</c:v>
                </c:pt>
                <c:pt idx="16">
                  <c:v>#N/A</c:v>
                </c:pt>
                <c:pt idx="17">
                  <c:v>5</c:v>
                </c:pt>
                <c:pt idx="18">
                  <c:v>5</c:v>
                </c:pt>
                <c:pt idx="19">
                  <c:v>#N/A</c:v>
                </c:pt>
                <c:pt idx="20">
                  <c:v>15</c:v>
                </c:pt>
                <c:pt idx="21">
                  <c:v>15</c:v>
                </c:pt>
                <c:pt idx="22">
                  <c:v>20.6</c:v>
                </c:pt>
                <c:pt idx="23">
                  <c:v>20.6</c:v>
                </c:pt>
                <c:pt idx="24">
                  <c:v>26.7</c:v>
                </c:pt>
                <c:pt idx="25">
                  <c:v>26.7</c:v>
                </c:pt>
                <c:pt idx="26">
                  <c:v>3.69</c:v>
                </c:pt>
                <c:pt idx="27">
                  <c:v>3.69</c:v>
                </c:pt>
                <c:pt idx="28">
                  <c:v>3.69</c:v>
                </c:pt>
                <c:pt idx="29">
                  <c:v>3.69</c:v>
                </c:pt>
                <c:pt idx="30">
                  <c:v>#N/A</c:v>
                </c:pt>
                <c:pt idx="31">
                  <c:v>#N/A</c:v>
                </c:pt>
                <c:pt idx="32">
                  <c:v>#N/A</c:v>
                </c:pt>
                <c:pt idx="33">
                  <c:v>7</c:v>
                </c:pt>
                <c:pt idx="34">
                  <c:v>0.2</c:v>
                </c:pt>
                <c:pt idx="35">
                  <c:v>0.2</c:v>
                </c:pt>
                <c:pt idx="36">
                  <c:v>0.3</c:v>
                </c:pt>
                <c:pt idx="37">
                  <c:v>0.3</c:v>
                </c:pt>
                <c:pt idx="38">
                  <c:v>15</c:v>
                </c:pt>
                <c:pt idx="39">
                  <c:v>15</c:v>
                </c:pt>
                <c:pt idx="40">
                  <c:v>2.2999999999999998</c:v>
                </c:pt>
                <c:pt idx="41">
                  <c:v>2.2999999999999998</c:v>
                </c:pt>
                <c:pt idx="42">
                  <c:v>#N/A</c:v>
                </c:pt>
                <c:pt idx="43">
                  <c:v>#N/A</c:v>
                </c:pt>
                <c:pt idx="44">
                  <c:v>#N/A</c:v>
                </c:pt>
                <c:pt idx="45">
                  <c:v>0.14000000000000001</c:v>
                </c:pt>
                <c:pt idx="46">
                  <c:v>0.23</c:v>
                </c:pt>
                <c:pt idx="47">
                  <c:v>0.41</c:v>
                </c:pt>
                <c:pt idx="48">
                  <c:v>2.8</c:v>
                </c:pt>
                <c:pt idx="49">
                  <c:v>2.8</c:v>
                </c:pt>
                <c:pt idx="50">
                  <c:v>2.8</c:v>
                </c:pt>
                <c:pt idx="51">
                  <c:v>0.59</c:v>
                </c:pt>
                <c:pt idx="52">
                  <c:v>0.59</c:v>
                </c:pt>
                <c:pt idx="53">
                  <c:v>0.59</c:v>
                </c:pt>
                <c:pt idx="54">
                  <c:v>0.59</c:v>
                </c:pt>
                <c:pt idx="55">
                  <c:v>7.9</c:v>
                </c:pt>
                <c:pt idx="56">
                  <c:v>7.9</c:v>
                </c:pt>
                <c:pt idx="57">
                  <c:v>7.9</c:v>
                </c:pt>
                <c:pt idx="58">
                  <c:v>7.9</c:v>
                </c:pt>
                <c:pt idx="59">
                  <c:v>7.4</c:v>
                </c:pt>
                <c:pt idx="60">
                  <c:v>7.4</c:v>
                </c:pt>
                <c:pt idx="61">
                  <c:v>7.4</c:v>
                </c:pt>
                <c:pt idx="62">
                  <c:v>7.4</c:v>
                </c:pt>
                <c:pt idx="63">
                  <c:v>11</c:v>
                </c:pt>
                <c:pt idx="64">
                  <c:v>11</c:v>
                </c:pt>
                <c:pt idx="65">
                  <c:v>11</c:v>
                </c:pt>
                <c:pt idx="66">
                  <c:v>11</c:v>
                </c:pt>
                <c:pt idx="67">
                  <c:v>18</c:v>
                </c:pt>
                <c:pt idx="68">
                  <c:v>18</c:v>
                </c:pt>
                <c:pt idx="69">
                  <c:v>18</c:v>
                </c:pt>
                <c:pt idx="70">
                  <c:v>18</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0.5</c:v>
                </c:pt>
                <c:pt idx="89">
                  <c:v>0.22</c:v>
                </c:pt>
                <c:pt idx="90">
                  <c:v>0.5</c:v>
                </c:pt>
                <c:pt idx="91">
                  <c:v>0.22</c:v>
                </c:pt>
                <c:pt idx="92">
                  <c:v>2.2999999999999998</c:v>
                </c:pt>
                <c:pt idx="93">
                  <c:v>2.2999999999999998</c:v>
                </c:pt>
                <c:pt idx="94">
                  <c:v>2.2999999999999998</c:v>
                </c:pt>
                <c:pt idx="95">
                  <c:v>3.9</c:v>
                </c:pt>
                <c:pt idx="96">
                  <c:v>3.9</c:v>
                </c:pt>
                <c:pt idx="97">
                  <c:v>3.9</c:v>
                </c:pt>
                <c:pt idx="98">
                  <c:v>13.2</c:v>
                </c:pt>
                <c:pt idx="99">
                  <c:v>13.2</c:v>
                </c:pt>
                <c:pt idx="100">
                  <c:v>#N/A</c:v>
                </c:pt>
                <c:pt idx="101">
                  <c:v>2.2599999999999998</c:v>
                </c:pt>
                <c:pt idx="102">
                  <c:v>2.2599999999999998</c:v>
                </c:pt>
                <c:pt idx="103">
                  <c:v>#N/A</c:v>
                </c:pt>
                <c:pt idx="104">
                  <c:v>26.7</c:v>
                </c:pt>
                <c:pt idx="105">
                  <c:v>26.7</c:v>
                </c:pt>
                <c:pt idx="106">
                  <c:v>1.6</c:v>
                </c:pt>
                <c:pt idx="107">
                  <c:v>3.1</c:v>
                </c:pt>
                <c:pt idx="108">
                  <c:v>0.25</c:v>
                </c:pt>
                <c:pt idx="109">
                  <c:v>0.25</c:v>
                </c:pt>
                <c:pt idx="110">
                  <c:v>0.25</c:v>
                </c:pt>
                <c:pt idx="111">
                  <c:v>0.25</c:v>
                </c:pt>
                <c:pt idx="112">
                  <c:v>1.1000000000000001</c:v>
                </c:pt>
                <c:pt idx="113">
                  <c:v>1.1000000000000001</c:v>
                </c:pt>
                <c:pt idx="114">
                  <c:v>1.1000000000000001</c:v>
                </c:pt>
                <c:pt idx="115">
                  <c:v>1.1000000000000001</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5</c:v>
                </c:pt>
                <c:pt idx="135">
                  <c:v>5</c:v>
                </c:pt>
                <c:pt idx="136">
                  <c:v>5</c:v>
                </c:pt>
                <c:pt idx="137">
                  <c:v>5</c:v>
                </c:pt>
                <c:pt idx="138">
                  <c:v>#N/A</c:v>
                </c:pt>
                <c:pt idx="139">
                  <c:v>8.35</c:v>
                </c:pt>
                <c:pt idx="140">
                  <c:v>8.35</c:v>
                </c:pt>
                <c:pt idx="141">
                  <c:v>#N/A</c:v>
                </c:pt>
              </c:numCache>
            </c:numRef>
          </c:xVal>
          <c:yVal>
            <c:numRef>
              <c:f>DataProcessing!$Q$10:$Q$151</c:f>
              <c:numCache>
                <c:formatCode>General</c:formatCode>
                <c:ptCount val="14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8.8682162000000009</c:v>
                </c:pt>
                <c:pt idx="99">
                  <c:v>3.5212117300000001</c:v>
                </c:pt>
                <c:pt idx="100">
                  <c:v>#N/A</c:v>
                </c:pt>
                <c:pt idx="101">
                  <c:v>2.6681705199999999</c:v>
                </c:pt>
                <c:pt idx="102">
                  <c:v>0.23022208</c:v>
                </c:pt>
                <c:pt idx="103">
                  <c:v>#N/A</c:v>
                </c:pt>
                <c:pt idx="104">
                  <c:v>#N/A</c:v>
                </c:pt>
                <c:pt idx="105">
                  <c:v>11.121378200000001</c:v>
                </c:pt>
                <c:pt idx="106">
                  <c:v>0.315</c:v>
                </c:pt>
                <c:pt idx="107">
                  <c:v>1.1499999999999999</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formatCode="0.00">
                  <c:v>#N/A</c:v>
                </c:pt>
                <c:pt idx="125" formatCode="0.00">
                  <c:v>#N/A</c:v>
                </c:pt>
                <c:pt idx="126" formatCode="0.00">
                  <c:v>#N/A</c:v>
                </c:pt>
                <c:pt idx="127" formatCode="0.00">
                  <c:v>#N/A</c:v>
                </c:pt>
                <c:pt idx="128" formatCode="0.00">
                  <c:v>#N/A</c:v>
                </c:pt>
                <c:pt idx="129" formatCode="0.00">
                  <c:v>#N/A</c:v>
                </c:pt>
                <c:pt idx="130" formatCode="0.00">
                  <c:v>#N/A</c:v>
                </c:pt>
                <c:pt idx="131" formatCode="0.00">
                  <c:v>#N/A</c:v>
                </c:pt>
                <c:pt idx="132" formatCode="0.00">
                  <c:v>#N/A</c:v>
                </c:pt>
                <c:pt idx="133" formatCode="0.00">
                  <c:v>#N/A</c:v>
                </c:pt>
                <c:pt idx="134" formatCode="0.00">
                  <c:v>#N/A</c:v>
                </c:pt>
                <c:pt idx="135" formatCode="0.00">
                  <c:v>#N/A</c:v>
                </c:pt>
                <c:pt idx="136" formatCode="0.00">
                  <c:v>#N/A</c:v>
                </c:pt>
                <c:pt idx="137" formatCode="0.00">
                  <c:v>#N/A</c:v>
                </c:pt>
                <c:pt idx="138" formatCode="0.00">
                  <c:v>#N/A</c:v>
                </c:pt>
                <c:pt idx="139" formatCode="0.00">
                  <c:v>7.5988239575692633</c:v>
                </c:pt>
                <c:pt idx="140" formatCode="0.00">
                  <c:v>#N/A</c:v>
                </c:pt>
                <c:pt idx="141" formatCode="0.00">
                  <c:v>6.015750036896196</c:v>
                </c:pt>
              </c:numCache>
            </c:numRef>
          </c:yVal>
          <c:smooth val="0"/>
          <c:extLst>
            <c:ext xmlns:c16="http://schemas.microsoft.com/office/drawing/2014/chart" uri="{C3380CC4-5D6E-409C-BE32-E72D297353CC}">
              <c16:uniqueId val="{00000005-3171-4F5F-9B05-8EB71996621C}"/>
            </c:ext>
          </c:extLst>
        </c:ser>
        <c:dLbls>
          <c:showLegendKey val="0"/>
          <c:showVal val="0"/>
          <c:showCatName val="0"/>
          <c:showSerName val="0"/>
          <c:showPercent val="0"/>
          <c:showBubbleSize val="0"/>
        </c:dLbls>
        <c:axId val="118903552"/>
        <c:axId val="118905856"/>
      </c:scatterChart>
      <c:valAx>
        <c:axId val="118903552"/>
        <c:scaling>
          <c:orientation val="minMax"/>
        </c:scaling>
        <c:delete val="0"/>
        <c:axPos val="b"/>
        <c:title>
          <c:tx>
            <c:strRef>
              <c:f>DataProcessing!$H$8</c:f>
              <c:strCache>
                <c:ptCount val="1"/>
                <c:pt idx="0">
                  <c:v>FGR (%)</c:v>
                </c:pt>
              </c:strCache>
            </c:strRef>
          </c:tx>
          <c:overlay val="0"/>
        </c:title>
        <c:numFmt formatCode="General" sourceLinked="1"/>
        <c:majorTickMark val="out"/>
        <c:minorTickMark val="none"/>
        <c:tickLblPos val="nextTo"/>
        <c:spPr>
          <a:ln>
            <a:solidFill>
              <a:sysClr val="windowText" lastClr="000000"/>
            </a:solidFill>
          </a:ln>
        </c:spPr>
        <c:crossAx val="118905856"/>
        <c:crossesAt val="1.0000000000000006E-10"/>
        <c:crossBetween val="midCat"/>
      </c:valAx>
      <c:valAx>
        <c:axId val="118905856"/>
        <c:scaling>
          <c:logBase val="10"/>
          <c:orientation val="minMax"/>
        </c:scaling>
        <c:delete val="0"/>
        <c:axPos val="l"/>
        <c:title>
          <c:tx>
            <c:strRef>
              <c:f>DataProcessing!$I$8</c:f>
              <c:strCache>
                <c:ptCount val="1"/>
                <c:pt idx="0">
                  <c:v>IRF (%)</c:v>
                </c:pt>
              </c:strCache>
            </c:strRef>
          </c:tx>
          <c:overlay val="0"/>
          <c:txPr>
            <a:bodyPr rot="-5400000" vert="horz"/>
            <a:lstStyle/>
            <a:p>
              <a:pPr>
                <a:defRPr/>
              </a:pPr>
              <a:endParaRPr lang="es-ES"/>
            </a:p>
          </c:txPr>
        </c:title>
        <c:numFmt formatCode="0.E+00" sourceLinked="0"/>
        <c:majorTickMark val="out"/>
        <c:minorTickMark val="none"/>
        <c:tickLblPos val="nextTo"/>
        <c:spPr>
          <a:ln>
            <a:solidFill>
              <a:sysClr val="windowText" lastClr="000000"/>
            </a:solidFill>
          </a:ln>
        </c:spPr>
        <c:crossAx val="118903552"/>
        <c:crosses val="autoZero"/>
        <c:crossBetween val="midCat"/>
      </c:valAx>
      <c:spPr>
        <a:ln>
          <a:solidFill>
            <a:sysClr val="windowText" lastClr="000000"/>
          </a:solidFill>
        </a:ln>
      </c:spPr>
    </c:plotArea>
    <c:legend>
      <c:legendPos val="r"/>
      <c:overlay val="0"/>
    </c:legend>
    <c:plotVisOnly val="0"/>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jpeg"/><Relationship Id="rId1" Type="http://schemas.openxmlformats.org/officeDocument/2006/relationships/image" Target="../media/image26.jpeg"/><Relationship Id="rId5" Type="http://schemas.openxmlformats.org/officeDocument/2006/relationships/image" Target="../media/image30.png"/><Relationship Id="rId4" Type="http://schemas.openxmlformats.org/officeDocument/2006/relationships/image" Target="../media/image2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0.jpeg"/><Relationship Id="rId1" Type="http://schemas.openxmlformats.org/officeDocument/2006/relationships/image" Target="../media/image39.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 Id="rId5" Type="http://schemas.openxmlformats.org/officeDocument/2006/relationships/image" Target="../media/image45.png"/><Relationship Id="rId4" Type="http://schemas.openxmlformats.org/officeDocument/2006/relationships/image" Target="../media/image4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7.jpeg"/><Relationship Id="rId1" Type="http://schemas.openxmlformats.org/officeDocument/2006/relationships/image" Target="../media/image4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3.jpeg"/><Relationship Id="rId7" Type="http://schemas.openxmlformats.org/officeDocument/2006/relationships/image" Target="../media/image17.jpe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jpeg"/><Relationship Id="rId5" Type="http://schemas.openxmlformats.org/officeDocument/2006/relationships/image" Target="../media/image15.jpeg"/><Relationship Id="rId4" Type="http://schemas.openxmlformats.org/officeDocument/2006/relationships/image" Target="../media/image1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45720</xdr:rowOff>
    </xdr:from>
    <xdr:ext cx="3068515" cy="1836420"/>
    <xdr:sp macro="" textlink="">
      <xdr:nvSpPr>
        <xdr:cNvPr id="3" name="CuadroTexto 2">
          <a:extLst>
            <a:ext uri="{FF2B5EF4-FFF2-40B4-BE49-F238E27FC236}">
              <a16:creationId xmlns:a16="http://schemas.microsoft.com/office/drawing/2014/main" id="{8FBC9777-B9A8-4210-91C9-A74D48811167}"/>
            </a:ext>
          </a:extLst>
        </xdr:cNvPr>
        <xdr:cNvSpPr txBox="1"/>
      </xdr:nvSpPr>
      <xdr:spPr>
        <a:xfrm>
          <a:off x="38100" y="45720"/>
          <a:ext cx="3068515" cy="1836420"/>
        </a:xfrm>
        <a:prstGeom prst="rect">
          <a:avLst/>
        </a:prstGeom>
        <a:ln w="12700">
          <a:solidFill>
            <a:sysClr val="windowText" lastClr="000000"/>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noAutofit/>
        </a:bodyPr>
        <a:lstStyle/>
        <a:p>
          <a:r>
            <a:rPr lang="es-ES" sz="1100" b="1"/>
            <a:t>Acknowledgement:</a:t>
          </a:r>
        </a:p>
        <a:p>
          <a:r>
            <a:rPr lang="es-ES" sz="1100"/>
            <a:t>The research leading to these results has received funding from the European Union's European Atomic Energy Community's (Euratom) Seventh Framework Programme FP7/2007-2011 under grant agreement n° 295722 (FIRST-Nuclides project).</a:t>
          </a:r>
        </a:p>
        <a:p>
          <a:endParaRPr lang="es-ES" sz="1100"/>
        </a:p>
        <a:p>
          <a:r>
            <a:rPr lang="es-ES" sz="1100"/>
            <a:t>Thank you to</a:t>
          </a:r>
          <a:r>
            <a:rPr lang="es-ES" sz="1100" baseline="0"/>
            <a:t> all project parters for their collaboration.</a:t>
          </a:r>
          <a:endParaRPr lang="es-ES" sz="1100"/>
        </a:p>
      </xdr:txBody>
    </xdr:sp>
    <xdr:clientData/>
  </xdr:oneCellAnchor>
  <xdr:oneCellAnchor>
    <xdr:from>
      <xdr:col>0</xdr:col>
      <xdr:colOff>41030</xdr:colOff>
      <xdr:row>10</xdr:row>
      <xdr:rowOff>91440</xdr:rowOff>
    </xdr:from>
    <xdr:ext cx="3067929" cy="982980"/>
    <xdr:sp macro="" textlink="">
      <xdr:nvSpPr>
        <xdr:cNvPr id="7" name="CuadroTexto 6">
          <a:extLst>
            <a:ext uri="{FF2B5EF4-FFF2-40B4-BE49-F238E27FC236}">
              <a16:creationId xmlns:a16="http://schemas.microsoft.com/office/drawing/2014/main" id="{C04F3129-D548-42B9-A2CC-6EC23351E527}"/>
            </a:ext>
          </a:extLst>
        </xdr:cNvPr>
        <xdr:cNvSpPr txBox="1"/>
      </xdr:nvSpPr>
      <xdr:spPr>
        <a:xfrm>
          <a:off x="41030" y="1908517"/>
          <a:ext cx="3067929" cy="982980"/>
        </a:xfrm>
        <a:prstGeom prst="rect">
          <a:avLst/>
        </a:prstGeom>
        <a:ln w="12700">
          <a:solidFill>
            <a:sysClr val="windowText" lastClr="000000"/>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noAutofit/>
        </a:bodyPr>
        <a:lstStyle/>
        <a:p>
          <a:r>
            <a:rPr lang="es-ES" sz="1100" b="1"/>
            <a:t>Disclaimer</a:t>
          </a:r>
          <a:r>
            <a:rPr lang="es-ES" sz="1100"/>
            <a:t>:</a:t>
          </a:r>
        </a:p>
        <a:p>
          <a:r>
            <a:rPr lang="es-ES" sz="1100"/>
            <a:t>The European Commission, as well as Amphos 21 Consulting S.L.</a:t>
          </a:r>
          <a:r>
            <a:rPr lang="es-ES" sz="1100" baseline="0"/>
            <a:t> and KIT-INE, are</a:t>
          </a:r>
          <a:r>
            <a:rPr lang="es-ES" sz="1100"/>
            <a:t> not responsible for any use that may be made of the data included in this</a:t>
          </a:r>
          <a:r>
            <a:rPr lang="es-ES" sz="1100" baseline="0"/>
            <a:t> database.</a:t>
          </a:r>
          <a:endParaRPr lang="es-ES" sz="1100"/>
        </a:p>
        <a:p>
          <a:endParaRPr lang="es-ES" sz="1100"/>
        </a:p>
      </xdr:txBody>
    </xdr:sp>
    <xdr:clientData/>
  </xdr:oneCellAnchor>
  <xdr:twoCellAnchor editAs="oneCell">
    <xdr:from>
      <xdr:col>4</xdr:col>
      <xdr:colOff>29503</xdr:colOff>
      <xdr:row>0</xdr:row>
      <xdr:rowOff>35169</xdr:rowOff>
    </xdr:from>
    <xdr:to>
      <xdr:col>10</xdr:col>
      <xdr:colOff>501160</xdr:colOff>
      <xdr:row>38</xdr:row>
      <xdr:rowOff>92747</xdr:rowOff>
    </xdr:to>
    <xdr:pic>
      <xdr:nvPicPr>
        <xdr:cNvPr id="4" name="Imagen 3">
          <a:extLst>
            <a:ext uri="{FF2B5EF4-FFF2-40B4-BE49-F238E27FC236}">
              <a16:creationId xmlns:a16="http://schemas.microsoft.com/office/drawing/2014/main" id="{4745F678-9C85-48BB-9864-F521DE68BE3A}"/>
            </a:ext>
          </a:extLst>
        </xdr:cNvPr>
        <xdr:cNvPicPr>
          <a:picLocks noChangeAspect="1"/>
        </xdr:cNvPicPr>
      </xdr:nvPicPr>
      <xdr:blipFill>
        <a:blip xmlns:r="http://schemas.openxmlformats.org/officeDocument/2006/relationships" r:embed="rId1"/>
        <a:stretch>
          <a:fillRect/>
        </a:stretch>
      </xdr:blipFill>
      <xdr:spPr>
        <a:xfrm>
          <a:off x="3171288" y="35169"/>
          <a:ext cx="4926426" cy="6962470"/>
        </a:xfrm>
        <a:prstGeom prst="rect">
          <a:avLst/>
        </a:prstGeom>
        <a:ln>
          <a:solidFill>
            <a:sysClr val="windowText" lastClr="000000"/>
          </a:solidFill>
        </a:ln>
      </xdr:spPr>
    </xdr:pic>
    <xdr:clientData/>
  </xdr:twoCellAnchor>
  <xdr:oneCellAnchor>
    <xdr:from>
      <xdr:col>0</xdr:col>
      <xdr:colOff>38100</xdr:colOff>
      <xdr:row>16</xdr:row>
      <xdr:rowOff>22860</xdr:rowOff>
    </xdr:from>
    <xdr:ext cx="3072962" cy="1128022"/>
    <xdr:sp macro="" textlink="">
      <xdr:nvSpPr>
        <xdr:cNvPr id="5" name="CuadroTexto 4">
          <a:extLst>
            <a:ext uri="{FF2B5EF4-FFF2-40B4-BE49-F238E27FC236}">
              <a16:creationId xmlns:a16="http://schemas.microsoft.com/office/drawing/2014/main" id="{52133E4B-D54B-4693-8C73-A17CE16569EA}"/>
            </a:ext>
          </a:extLst>
        </xdr:cNvPr>
        <xdr:cNvSpPr txBox="1"/>
      </xdr:nvSpPr>
      <xdr:spPr>
        <a:xfrm>
          <a:off x="38100" y="2965757"/>
          <a:ext cx="3072962" cy="1128022"/>
        </a:xfrm>
        <a:prstGeom prst="rect">
          <a:avLst/>
        </a:prstGeom>
        <a:ln w="12700">
          <a:solidFill>
            <a:sysClr val="windowText" lastClr="000000"/>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noAutofit/>
        </a:bodyPr>
        <a:lstStyle/>
        <a:p>
          <a:pPr marL="0" indent="0"/>
          <a:r>
            <a:rPr lang="es-ES" sz="1100" b="1">
              <a:solidFill>
                <a:schemeClr val="dk1"/>
              </a:solidFill>
              <a:latin typeface="+mn-lt"/>
              <a:ea typeface="+mn-ea"/>
              <a:cs typeface="+mn-cs"/>
            </a:rPr>
            <a:t>How to cite this database:       </a:t>
          </a:r>
        </a:p>
        <a:p>
          <a:pPr marL="0" indent="0"/>
          <a:r>
            <a:rPr lang="es-ES" sz="1100" b="0">
              <a:solidFill>
                <a:schemeClr val="dk1"/>
              </a:solidFill>
              <a:latin typeface="+mn-lt"/>
              <a:ea typeface="+mn-ea"/>
              <a:cs typeface="+mn-cs"/>
            </a:rPr>
            <a:t>Valls, A., Duro, L., González-Robles, E. (2014) IRF Database. </a:t>
          </a:r>
          <a:r>
            <a:rPr lang="es-ES" sz="1100" b="0" i="1">
              <a:solidFill>
                <a:schemeClr val="dk1"/>
              </a:solidFill>
              <a:latin typeface="+mn-lt"/>
              <a:ea typeface="+mn-ea"/>
              <a:cs typeface="+mn-cs"/>
            </a:rPr>
            <a:t>In: </a:t>
          </a:r>
          <a:r>
            <a:rPr lang="es-ES" sz="1100" b="0">
              <a:solidFill>
                <a:schemeClr val="dk1"/>
              </a:solidFill>
              <a:latin typeface="+mn-lt"/>
              <a:ea typeface="+mn-ea"/>
              <a:cs typeface="+mn-cs"/>
            </a:rPr>
            <a:t>State of the Art report. Deliverable D5.1, 3rd update - CP First-Nuclides. Document</a:t>
          </a:r>
          <a:r>
            <a:rPr lang="es-ES" sz="1100" b="0" baseline="0">
              <a:solidFill>
                <a:schemeClr val="dk1"/>
              </a:solidFill>
              <a:latin typeface="+mn-lt"/>
              <a:ea typeface="+mn-ea"/>
              <a:cs typeface="+mn-cs"/>
            </a:rPr>
            <a:t> a</a:t>
          </a:r>
          <a:r>
            <a:rPr lang="es-ES" sz="1100" b="0">
              <a:solidFill>
                <a:schemeClr val="dk1"/>
              </a:solidFill>
              <a:latin typeface="+mn-lt"/>
              <a:ea typeface="+mn-ea"/>
              <a:cs typeface="+mn-cs"/>
            </a:rPr>
            <a:t>vailable at the FIRST-Nuclides project webpage: www.firstnuclides.eu  </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28</xdr:col>
      <xdr:colOff>542925</xdr:colOff>
      <xdr:row>5</xdr:row>
      <xdr:rowOff>28575</xdr:rowOff>
    </xdr:from>
    <xdr:to>
      <xdr:col>36</xdr:col>
      <xdr:colOff>405765</xdr:colOff>
      <xdr:row>17</xdr:row>
      <xdr:rowOff>87630</xdr:rowOff>
    </xdr:to>
    <xdr:pic>
      <xdr:nvPicPr>
        <xdr:cNvPr id="2" name="Grafik 10">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22640925" y="942975"/>
          <a:ext cx="5044440" cy="2849880"/>
        </a:xfrm>
        <a:prstGeom prst="rect">
          <a:avLst/>
        </a:prstGeom>
      </xdr:spPr>
    </xdr:pic>
    <xdr:clientData/>
  </xdr:twoCellAnchor>
  <xdr:twoCellAnchor editAs="oneCell">
    <xdr:from>
      <xdr:col>17</xdr:col>
      <xdr:colOff>57150</xdr:colOff>
      <xdr:row>5</xdr:row>
      <xdr:rowOff>9525</xdr:rowOff>
    </xdr:from>
    <xdr:to>
      <xdr:col>28</xdr:col>
      <xdr:colOff>276225</xdr:colOff>
      <xdr:row>17</xdr:row>
      <xdr:rowOff>99060</xdr:rowOff>
    </xdr:to>
    <xdr:pic>
      <xdr:nvPicPr>
        <xdr:cNvPr id="3" name="Grafik 1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6240125" y="923925"/>
          <a:ext cx="6134100" cy="2880360"/>
        </a:xfrm>
        <a:prstGeom prst="rect">
          <a:avLst/>
        </a:prstGeom>
      </xdr:spPr>
    </xdr:pic>
    <xdr:clientData/>
  </xdr:twoCellAnchor>
  <xdr:twoCellAnchor editAs="oneCell">
    <xdr:from>
      <xdr:col>18</xdr:col>
      <xdr:colOff>9525</xdr:colOff>
      <xdr:row>24</xdr:row>
      <xdr:rowOff>1</xdr:rowOff>
    </xdr:from>
    <xdr:to>
      <xdr:col>29</xdr:col>
      <xdr:colOff>271228</xdr:colOff>
      <xdr:row>28</xdr:row>
      <xdr:rowOff>9652</xdr:rowOff>
    </xdr:to>
    <xdr:pic>
      <xdr:nvPicPr>
        <xdr:cNvPr id="7" name="6 Imagen">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3"/>
        <a:stretch>
          <a:fillRect/>
        </a:stretch>
      </xdr:blipFill>
      <xdr:spPr>
        <a:xfrm>
          <a:off x="16792575" y="5057776"/>
          <a:ext cx="6843478" cy="781176"/>
        </a:xfrm>
        <a:prstGeom prst="rect">
          <a:avLst/>
        </a:prstGeom>
      </xdr:spPr>
    </xdr:pic>
    <xdr:clientData/>
  </xdr:twoCellAnchor>
  <xdr:twoCellAnchor editAs="oneCell">
    <xdr:from>
      <xdr:col>18</xdr:col>
      <xdr:colOff>9525</xdr:colOff>
      <xdr:row>27</xdr:row>
      <xdr:rowOff>166408</xdr:rowOff>
    </xdr:from>
    <xdr:to>
      <xdr:col>29</xdr:col>
      <xdr:colOff>254084</xdr:colOff>
      <xdr:row>41</xdr:row>
      <xdr:rowOff>118092</xdr:rowOff>
    </xdr:to>
    <xdr:pic>
      <xdr:nvPicPr>
        <xdr:cNvPr id="8" name="7 Imagen">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4"/>
        <a:stretch>
          <a:fillRect/>
        </a:stretch>
      </xdr:blipFill>
      <xdr:spPr>
        <a:xfrm>
          <a:off x="16792575" y="5795683"/>
          <a:ext cx="6826334" cy="2828234"/>
        </a:xfrm>
        <a:prstGeom prst="rect">
          <a:avLst/>
        </a:prstGeom>
      </xdr:spPr>
    </xdr:pic>
    <xdr:clientData/>
  </xdr:twoCellAnchor>
  <xdr:twoCellAnchor editAs="oneCell">
    <xdr:from>
      <xdr:col>17</xdr:col>
      <xdr:colOff>218187</xdr:colOff>
      <xdr:row>41</xdr:row>
      <xdr:rowOff>131379</xdr:rowOff>
    </xdr:from>
    <xdr:to>
      <xdr:col>29</xdr:col>
      <xdr:colOff>275841</xdr:colOff>
      <xdr:row>42</xdr:row>
      <xdr:rowOff>263893</xdr:rowOff>
    </xdr:to>
    <xdr:pic>
      <xdr:nvPicPr>
        <xdr:cNvPr id="9" name="8 Imagen">
          <a:extLst>
            <a:ext uri="{FF2B5EF4-FFF2-40B4-BE49-F238E27FC236}">
              <a16:creationId xmlns:a16="http://schemas.microsoft.com/office/drawing/2014/main" id="{00000000-0008-0000-0A00-000009000000}"/>
            </a:ext>
          </a:extLst>
        </xdr:cNvPr>
        <xdr:cNvPicPr>
          <a:picLocks noChangeAspect="1"/>
        </xdr:cNvPicPr>
      </xdr:nvPicPr>
      <xdr:blipFill rotWithShape="1">
        <a:blip xmlns:r="http://schemas.openxmlformats.org/officeDocument/2006/relationships" r:embed="rId5"/>
        <a:srcRect t="6742" b="-1"/>
        <a:stretch/>
      </xdr:blipFill>
      <xdr:spPr>
        <a:xfrm>
          <a:off x="12476862" y="8646729"/>
          <a:ext cx="6868029" cy="342064"/>
        </a:xfrm>
        <a:prstGeom prst="rect">
          <a:avLst/>
        </a:prstGeom>
      </xdr:spPr>
    </xdr:pic>
    <xdr:clientData/>
  </xdr:twoCellAnchor>
  <xdr:twoCellAnchor>
    <xdr:from>
      <xdr:col>21</xdr:col>
      <xdr:colOff>400050</xdr:colOff>
      <xdr:row>24</xdr:row>
      <xdr:rowOff>38100</xdr:rowOff>
    </xdr:from>
    <xdr:to>
      <xdr:col>23</xdr:col>
      <xdr:colOff>571500</xdr:colOff>
      <xdr:row>41</xdr:row>
      <xdr:rowOff>85725</xdr:rowOff>
    </xdr:to>
    <xdr:sp macro="" textlink="">
      <xdr:nvSpPr>
        <xdr:cNvPr id="10" name="9 Rectángulo">
          <a:extLst>
            <a:ext uri="{FF2B5EF4-FFF2-40B4-BE49-F238E27FC236}">
              <a16:creationId xmlns:a16="http://schemas.microsoft.com/office/drawing/2014/main" id="{00000000-0008-0000-0A00-00000A000000}"/>
            </a:ext>
          </a:extLst>
        </xdr:cNvPr>
        <xdr:cNvSpPr/>
      </xdr:nvSpPr>
      <xdr:spPr>
        <a:xfrm>
          <a:off x="14678025" y="5095875"/>
          <a:ext cx="1009650" cy="35052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27</xdr:col>
      <xdr:colOff>38100</xdr:colOff>
      <xdr:row>24</xdr:row>
      <xdr:rowOff>28575</xdr:rowOff>
    </xdr:from>
    <xdr:to>
      <xdr:col>28</xdr:col>
      <xdr:colOff>600075</xdr:colOff>
      <xdr:row>41</xdr:row>
      <xdr:rowOff>76200</xdr:rowOff>
    </xdr:to>
    <xdr:sp macro="" textlink="">
      <xdr:nvSpPr>
        <xdr:cNvPr id="11" name="10 Rectángulo">
          <a:extLst>
            <a:ext uri="{FF2B5EF4-FFF2-40B4-BE49-F238E27FC236}">
              <a16:creationId xmlns:a16="http://schemas.microsoft.com/office/drawing/2014/main" id="{00000000-0008-0000-0A00-00000B000000}"/>
            </a:ext>
          </a:extLst>
        </xdr:cNvPr>
        <xdr:cNvSpPr/>
      </xdr:nvSpPr>
      <xdr:spPr>
        <a:xfrm>
          <a:off x="17764125" y="5086350"/>
          <a:ext cx="1009650" cy="35052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23</xdr:col>
      <xdr:colOff>351218</xdr:colOff>
      <xdr:row>8</xdr:row>
      <xdr:rowOff>44823</xdr:rowOff>
    </xdr:from>
    <xdr:to>
      <xdr:col>31</xdr:col>
      <xdr:colOff>695965</xdr:colOff>
      <xdr:row>38</xdr:row>
      <xdr:rowOff>35537</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l="42714" t="23019" r="15986" b="6470"/>
        <a:stretch/>
      </xdr:blipFill>
      <xdr:spPr>
        <a:xfrm>
          <a:off x="21485512" y="1580029"/>
          <a:ext cx="6384718" cy="59410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0</xdr:colOff>
      <xdr:row>7</xdr:row>
      <xdr:rowOff>171450</xdr:rowOff>
    </xdr:from>
    <xdr:to>
      <xdr:col>21</xdr:col>
      <xdr:colOff>434340</xdr:colOff>
      <xdr:row>38</xdr:row>
      <xdr:rowOff>139065</xdr:rowOff>
    </xdr:to>
    <xdr:pic>
      <xdr:nvPicPr>
        <xdr:cNvPr id="2" name="Grafik 3">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8258175" y="1495425"/>
          <a:ext cx="6568440" cy="61493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581025</xdr:colOff>
      <xdr:row>21</xdr:row>
      <xdr:rowOff>95250</xdr:rowOff>
    </xdr:from>
    <xdr:to>
      <xdr:col>20</xdr:col>
      <xdr:colOff>161378</xdr:colOff>
      <xdr:row>39</xdr:row>
      <xdr:rowOff>199560</xdr:rowOff>
    </xdr:to>
    <xdr:pic>
      <xdr:nvPicPr>
        <xdr:cNvPr id="5" name="4 Imagen">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10610850" y="4191000"/>
          <a:ext cx="4380953" cy="3723810"/>
        </a:xfrm>
        <a:prstGeom prst="rect">
          <a:avLst/>
        </a:prstGeom>
      </xdr:spPr>
    </xdr:pic>
    <xdr:clientData/>
  </xdr:twoCellAnchor>
  <xdr:twoCellAnchor editAs="oneCell">
    <xdr:from>
      <xdr:col>21</xdr:col>
      <xdr:colOff>333375</xdr:colOff>
      <xdr:row>21</xdr:row>
      <xdr:rowOff>104775</xdr:rowOff>
    </xdr:from>
    <xdr:to>
      <xdr:col>27</xdr:col>
      <xdr:colOff>380456</xdr:colOff>
      <xdr:row>42</xdr:row>
      <xdr:rowOff>151867</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15659100" y="4200525"/>
          <a:ext cx="4352381" cy="4266667"/>
        </a:xfrm>
        <a:prstGeom prst="rect">
          <a:avLst/>
        </a:prstGeom>
      </xdr:spPr>
    </xdr:pic>
    <xdr:clientData/>
  </xdr:twoCellAnchor>
  <xdr:twoCellAnchor editAs="oneCell">
    <xdr:from>
      <xdr:col>13</xdr:col>
      <xdr:colOff>0</xdr:colOff>
      <xdr:row>44</xdr:row>
      <xdr:rowOff>104775</xdr:rowOff>
    </xdr:from>
    <xdr:to>
      <xdr:col>20</xdr:col>
      <xdr:colOff>370924</xdr:colOff>
      <xdr:row>66</xdr:row>
      <xdr:rowOff>85197</xdr:rowOff>
    </xdr:to>
    <xdr:pic>
      <xdr:nvPicPr>
        <xdr:cNvPr id="7" name="6 Imagen">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3"/>
        <a:stretch>
          <a:fillRect/>
        </a:stretch>
      </xdr:blipFill>
      <xdr:spPr>
        <a:xfrm>
          <a:off x="10753725" y="9658350"/>
          <a:ext cx="4409524" cy="422857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390525</xdr:colOff>
      <xdr:row>18</xdr:row>
      <xdr:rowOff>76200</xdr:rowOff>
    </xdr:from>
    <xdr:to>
      <xdr:col>15</xdr:col>
      <xdr:colOff>409097</xdr:colOff>
      <xdr:row>36</xdr:row>
      <xdr:rowOff>294726</xdr:rowOff>
    </xdr:to>
    <xdr:pic>
      <xdr:nvPicPr>
        <xdr:cNvPr id="3" name="2 Imagen">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8572500" y="3619500"/>
          <a:ext cx="3828572" cy="4390476"/>
        </a:xfrm>
        <a:prstGeom prst="rect">
          <a:avLst/>
        </a:prstGeom>
      </xdr:spPr>
    </xdr:pic>
    <xdr:clientData/>
  </xdr:twoCellAnchor>
  <xdr:twoCellAnchor editAs="oneCell">
    <xdr:from>
      <xdr:col>16</xdr:col>
      <xdr:colOff>38100</xdr:colOff>
      <xdr:row>17</xdr:row>
      <xdr:rowOff>57150</xdr:rowOff>
    </xdr:from>
    <xdr:to>
      <xdr:col>21</xdr:col>
      <xdr:colOff>170957</xdr:colOff>
      <xdr:row>29</xdr:row>
      <xdr:rowOff>171124</xdr:rowOff>
    </xdr:to>
    <xdr:pic>
      <xdr:nvPicPr>
        <xdr:cNvPr id="5" name="4 Imagen">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stretch>
          <a:fillRect/>
        </a:stretch>
      </xdr:blipFill>
      <xdr:spPr>
        <a:xfrm>
          <a:off x="12792075" y="3362325"/>
          <a:ext cx="3942857" cy="2609524"/>
        </a:xfrm>
        <a:prstGeom prst="rect">
          <a:avLst/>
        </a:prstGeom>
      </xdr:spPr>
    </xdr:pic>
    <xdr:clientData/>
  </xdr:twoCellAnchor>
  <xdr:twoCellAnchor editAs="oneCell">
    <xdr:from>
      <xdr:col>16</xdr:col>
      <xdr:colOff>28575</xdr:colOff>
      <xdr:row>25</xdr:row>
      <xdr:rowOff>50800</xdr:rowOff>
    </xdr:from>
    <xdr:to>
      <xdr:col>21</xdr:col>
      <xdr:colOff>66194</xdr:colOff>
      <xdr:row>36</xdr:row>
      <xdr:rowOff>8274</xdr:rowOff>
    </xdr:to>
    <xdr:pic>
      <xdr:nvPicPr>
        <xdr:cNvPr id="6" name="5 Imagen">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3"/>
        <a:stretch>
          <a:fillRect/>
        </a:stretch>
      </xdr:blipFill>
      <xdr:spPr>
        <a:xfrm>
          <a:off x="12782550" y="6137275"/>
          <a:ext cx="3847619" cy="2752381"/>
        </a:xfrm>
        <a:prstGeom prst="rect">
          <a:avLst/>
        </a:prstGeom>
      </xdr:spPr>
    </xdr:pic>
    <xdr:clientData/>
  </xdr:twoCellAnchor>
  <xdr:oneCellAnchor>
    <xdr:from>
      <xdr:col>2</xdr:col>
      <xdr:colOff>0</xdr:colOff>
      <xdr:row>64</xdr:row>
      <xdr:rowOff>0</xdr:rowOff>
    </xdr:from>
    <xdr:ext cx="2252297" cy="491032"/>
    <mc:AlternateContent xmlns:mc="http://schemas.openxmlformats.org/markup-compatibility/2006" xmlns:a14="http://schemas.microsoft.com/office/drawing/2010/main">
      <mc:Choice Requires="a14">
        <xdr:sp macro="" textlink="">
          <xdr:nvSpPr>
            <xdr:cNvPr id="7" name="6 CuadroTexto">
              <a:extLst>
                <a:ext uri="{FF2B5EF4-FFF2-40B4-BE49-F238E27FC236}">
                  <a16:creationId xmlns:a16="http://schemas.microsoft.com/office/drawing/2014/main" id="{00000000-0008-0000-0E00-000007000000}"/>
                </a:ext>
              </a:extLst>
            </xdr:cNvPr>
            <xdr:cNvSpPr txBox="1"/>
          </xdr:nvSpPr>
          <xdr:spPr>
            <a:xfrm>
              <a:off x="1952625" y="13077825"/>
              <a:ext cx="2252297" cy="491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s-ES" sz="1100" i="1">
                            <a:latin typeface="Cambria Math" panose="02040503050406030204" pitchFamily="18" charset="0"/>
                          </a:rPr>
                        </m:ctrlPr>
                      </m:sSubPr>
                      <m:e>
                        <m:r>
                          <a:rPr lang="es-ES" sz="1100" b="0" i="1">
                            <a:latin typeface="Cambria Math"/>
                          </a:rPr>
                          <m:t>𝐹𝐼𝐴𝑃</m:t>
                        </m:r>
                      </m:e>
                      <m:sub>
                        <m:r>
                          <a:rPr lang="es-ES" sz="1100" b="0" i="1">
                            <a:latin typeface="Cambria Math"/>
                          </a:rPr>
                          <m:t>𝑥</m:t>
                        </m:r>
                      </m:sub>
                    </m:sSub>
                    <m:r>
                      <a:rPr lang="es-ES" sz="1100" b="0" i="1">
                        <a:latin typeface="Cambria Math"/>
                      </a:rPr>
                      <m:t>=</m:t>
                    </m:r>
                    <m:f>
                      <m:fPr>
                        <m:ctrlPr>
                          <a:rPr lang="es-ES" sz="1100" b="0" i="1">
                            <a:latin typeface="Cambria Math" panose="02040503050406030204" pitchFamily="18" charset="0"/>
                          </a:rPr>
                        </m:ctrlPr>
                      </m:fPr>
                      <m:num>
                        <m:sSub>
                          <m:sSubPr>
                            <m:ctrlPr>
                              <a:rPr lang="es-ES" sz="1100" b="0" i="1">
                                <a:latin typeface="Cambria Math" panose="02040503050406030204" pitchFamily="18" charset="0"/>
                              </a:rPr>
                            </m:ctrlPr>
                          </m:sSubPr>
                          <m:e>
                            <m:sSubSup>
                              <m:sSubSupPr>
                                <m:ctrlPr>
                                  <a:rPr lang="es-ES" sz="1100" b="0" i="1">
                                    <a:solidFill>
                                      <a:schemeClr val="tx1"/>
                                    </a:solidFill>
                                    <a:effectLst/>
                                    <a:latin typeface="Cambria Math" panose="02040503050406030204" pitchFamily="18" charset="0"/>
                                    <a:ea typeface="+mn-ea"/>
                                    <a:cs typeface="+mn-cs"/>
                                  </a:rPr>
                                </m:ctrlPr>
                              </m:sSubSupPr>
                              <m:e>
                                <m:r>
                                  <a:rPr lang="es-ES" sz="1100" b="0" i="1">
                                    <a:solidFill>
                                      <a:schemeClr val="tx1"/>
                                    </a:solidFill>
                                    <a:effectLst/>
                                    <a:latin typeface="Cambria Math"/>
                                    <a:ea typeface="+mn-ea"/>
                                    <a:cs typeface="+mn-cs"/>
                                  </a:rPr>
                                  <m:t>𝐴</m:t>
                                </m:r>
                              </m:e>
                              <m:sub/>
                              <m:sup>
                                <m:r>
                                  <a:rPr lang="es-ES" sz="1100" b="0" i="1">
                                    <a:solidFill>
                                      <a:schemeClr val="tx1"/>
                                    </a:solidFill>
                                    <a:effectLst/>
                                    <a:latin typeface="Cambria Math"/>
                                    <a:ea typeface="+mn-ea"/>
                                    <a:cs typeface="+mn-cs"/>
                                  </a:rPr>
                                  <m:t>𝑥</m:t>
                                </m:r>
                              </m:sup>
                            </m:sSubSup>
                          </m:e>
                          <m:sub>
                            <m:r>
                              <a:rPr lang="es-ES" sz="1100" b="0" i="1">
                                <a:latin typeface="Cambria Math"/>
                              </a:rPr>
                              <m:t>𝑠𝑜𝑙</m:t>
                            </m:r>
                          </m:sub>
                        </m:sSub>
                        <m:r>
                          <a:rPr lang="es-ES" sz="1100" b="0" i="1">
                            <a:latin typeface="Cambria Math"/>
                            <a:ea typeface="Cambria Math"/>
                          </a:rPr>
                          <m:t>∙</m:t>
                        </m:r>
                        <m:sSub>
                          <m:sSubPr>
                            <m:ctrlPr>
                              <a:rPr lang="es-ES" sz="1100" b="0" i="1">
                                <a:latin typeface="Cambria Math" panose="02040503050406030204" pitchFamily="18" charset="0"/>
                                <a:ea typeface="Cambria Math"/>
                              </a:rPr>
                            </m:ctrlPr>
                          </m:sSubPr>
                          <m:e>
                            <m:r>
                              <a:rPr lang="es-ES" sz="1100" b="0" i="1">
                                <a:latin typeface="Cambria Math"/>
                                <a:ea typeface="Cambria Math"/>
                              </a:rPr>
                              <m:t>𝑉</m:t>
                            </m:r>
                          </m:e>
                          <m:sub>
                            <m:r>
                              <a:rPr lang="es-ES" sz="1100" b="0" i="1">
                                <a:latin typeface="Cambria Math"/>
                                <a:ea typeface="Cambria Math"/>
                              </a:rPr>
                              <m:t>𝑠𝑜𝑙</m:t>
                            </m:r>
                          </m:sub>
                        </m:sSub>
                      </m:num>
                      <m:den>
                        <m:sSubSup>
                          <m:sSubSupPr>
                            <m:ctrlPr>
                              <a:rPr lang="es-ES" sz="1100" b="0" i="1">
                                <a:solidFill>
                                  <a:schemeClr val="tx1"/>
                                </a:solidFill>
                                <a:effectLst/>
                                <a:latin typeface="Cambria Math" panose="02040503050406030204" pitchFamily="18" charset="0"/>
                                <a:ea typeface="+mn-ea"/>
                                <a:cs typeface="+mn-cs"/>
                              </a:rPr>
                            </m:ctrlPr>
                          </m:sSubSupPr>
                          <m:e>
                            <m:r>
                              <a:rPr lang="es-ES" sz="1100" b="0" i="1">
                                <a:solidFill>
                                  <a:schemeClr val="tx1"/>
                                </a:solidFill>
                                <a:effectLst/>
                                <a:latin typeface="Cambria Math"/>
                                <a:ea typeface="+mn-ea"/>
                                <a:cs typeface="+mn-cs"/>
                              </a:rPr>
                              <m:t>𝐴</m:t>
                            </m:r>
                          </m:e>
                          <m:sub/>
                          <m:sup>
                            <m:r>
                              <a:rPr lang="es-ES" sz="1100" b="0" i="1">
                                <a:solidFill>
                                  <a:schemeClr val="tx1"/>
                                </a:solidFill>
                                <a:effectLst/>
                                <a:latin typeface="Cambria Math"/>
                                <a:ea typeface="+mn-ea"/>
                                <a:cs typeface="+mn-cs"/>
                              </a:rPr>
                              <m:t>𝑥</m:t>
                            </m:r>
                          </m:sup>
                        </m:sSubSup>
                        <m:r>
                          <a:rPr lang="es-ES" sz="1100" b="0" i="1">
                            <a:solidFill>
                              <a:schemeClr val="tx1"/>
                            </a:solidFill>
                            <a:effectLst/>
                            <a:latin typeface="Cambria Math"/>
                            <a:ea typeface="Cambria Math"/>
                            <a:cs typeface="+mn-cs"/>
                          </a:rPr>
                          <m:t>∙</m:t>
                        </m:r>
                        <m:sSub>
                          <m:sSubPr>
                            <m:ctrlPr>
                              <a:rPr lang="es-ES" sz="1100" b="0" i="1">
                                <a:latin typeface="Cambria Math" panose="02040503050406030204" pitchFamily="18" charset="0"/>
                                <a:ea typeface="Cambria Math"/>
                              </a:rPr>
                            </m:ctrlPr>
                          </m:sSubPr>
                          <m:e>
                            <m:r>
                              <a:rPr lang="es-ES" sz="1100" b="0" i="1">
                                <a:latin typeface="Cambria Math"/>
                                <a:ea typeface="Cambria Math"/>
                              </a:rPr>
                              <m:t>𝑓</m:t>
                            </m:r>
                          </m:e>
                          <m:sub>
                            <m:r>
                              <a:rPr lang="es-ES" sz="1100" b="0" i="1">
                                <a:latin typeface="Cambria Math"/>
                                <a:ea typeface="Cambria Math"/>
                              </a:rPr>
                              <m:t>𝑈</m:t>
                            </m:r>
                          </m:sub>
                        </m:sSub>
                        <m:r>
                          <a:rPr lang="es-ES" sz="1100" b="0" i="1">
                            <a:latin typeface="Cambria Math"/>
                            <a:ea typeface="Cambria Math"/>
                          </a:rPr>
                          <m:t>∙</m:t>
                        </m:r>
                        <m:sSub>
                          <m:sSubPr>
                            <m:ctrlPr>
                              <a:rPr lang="es-ES" sz="1100" b="0" i="1">
                                <a:latin typeface="Cambria Math" panose="02040503050406030204" pitchFamily="18" charset="0"/>
                                <a:ea typeface="Cambria Math"/>
                              </a:rPr>
                            </m:ctrlPr>
                          </m:sSubPr>
                          <m:e>
                            <m:r>
                              <a:rPr lang="es-ES" sz="1100" b="0" i="1">
                                <a:latin typeface="Cambria Math"/>
                                <a:ea typeface="Cambria Math"/>
                              </a:rPr>
                              <m:t>𝑚</m:t>
                            </m:r>
                          </m:e>
                          <m:sub>
                            <m:sSub>
                              <m:sSubPr>
                                <m:ctrlPr>
                                  <a:rPr lang="es-ES" sz="1100" b="0" i="1">
                                    <a:latin typeface="Cambria Math" panose="02040503050406030204" pitchFamily="18" charset="0"/>
                                    <a:ea typeface="Cambria Math"/>
                                  </a:rPr>
                                </m:ctrlPr>
                              </m:sSubPr>
                              <m:e>
                                <m:r>
                                  <a:rPr lang="es-ES" sz="1100" b="0" i="1">
                                    <a:latin typeface="Cambria Math"/>
                                    <a:ea typeface="Cambria Math"/>
                                  </a:rPr>
                                  <m:t>𝑈𝑂</m:t>
                                </m:r>
                              </m:e>
                              <m:sub>
                                <m:r>
                                  <a:rPr lang="es-ES" sz="1100" b="0" i="1">
                                    <a:latin typeface="Cambria Math"/>
                                    <a:ea typeface="Cambria Math"/>
                                  </a:rPr>
                                  <m:t>2</m:t>
                                </m:r>
                              </m:sub>
                            </m:sSub>
                          </m:sub>
                        </m:sSub>
                      </m:den>
                    </m:f>
                  </m:oMath>
                </m:oMathPara>
              </a14:m>
              <a:endParaRPr lang="es-ES" sz="1100"/>
            </a:p>
          </xdr:txBody>
        </xdr:sp>
      </mc:Choice>
      <mc:Fallback xmlns="">
        <xdr:sp macro="" textlink="">
          <xdr:nvSpPr>
            <xdr:cNvPr id="7" name="6 CuadroTexto"/>
            <xdr:cNvSpPr txBox="1"/>
          </xdr:nvSpPr>
          <xdr:spPr>
            <a:xfrm>
              <a:off x="1952625" y="13077825"/>
              <a:ext cx="2252297" cy="491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ES" sz="1100" i="0">
                  <a:latin typeface="Cambria Math"/>
                </a:rPr>
                <a:t>〖</a:t>
              </a:r>
              <a:r>
                <a:rPr lang="es-ES" sz="1100" b="0" i="0">
                  <a:latin typeface="Cambria Math"/>
                </a:rPr>
                <a:t>𝐹𝐼𝐴𝑃〗_𝑥=(〖</a:t>
              </a:r>
              <a:r>
                <a:rPr lang="es-ES" sz="1100" b="0" i="0">
                  <a:solidFill>
                    <a:schemeClr val="tx1"/>
                  </a:solidFill>
                  <a:effectLst/>
                  <a:latin typeface="+mn-lt"/>
                  <a:ea typeface="+mn-ea"/>
                  <a:cs typeface="+mn-cs"/>
                </a:rPr>
                <a:t>𝐴_^𝑥</a:t>
              </a:r>
              <a:r>
                <a:rPr lang="es-ES" sz="1100" b="0" i="0">
                  <a:solidFill>
                    <a:schemeClr val="tx1"/>
                  </a:solidFill>
                  <a:effectLst/>
                  <a:latin typeface="Cambria Math"/>
                  <a:ea typeface="+mn-ea"/>
                  <a:cs typeface="+mn-cs"/>
                </a:rPr>
                <a:t>〗_</a:t>
              </a:r>
              <a:r>
                <a:rPr lang="es-ES" sz="1100" b="0" i="0">
                  <a:latin typeface="Cambria Math"/>
                </a:rPr>
                <a:t>𝑠𝑜𝑙</a:t>
              </a:r>
              <a:r>
                <a:rPr lang="es-ES" sz="1100" b="0" i="0">
                  <a:latin typeface="Cambria Math"/>
                  <a:ea typeface="Cambria Math"/>
                </a:rPr>
                <a:t>∙𝑉_𝑠𝑜𝑙)/(</a:t>
              </a:r>
              <a:r>
                <a:rPr lang="es-ES" sz="1100" b="0" i="0">
                  <a:solidFill>
                    <a:schemeClr val="tx1"/>
                  </a:solidFill>
                  <a:effectLst/>
                  <a:latin typeface="+mn-lt"/>
                  <a:ea typeface="+mn-ea"/>
                  <a:cs typeface="+mn-cs"/>
                </a:rPr>
                <a:t>𝐴_^𝑥</a:t>
              </a:r>
              <a:r>
                <a:rPr lang="es-ES" sz="1100" b="0" i="0">
                  <a:solidFill>
                    <a:schemeClr val="tx1"/>
                  </a:solidFill>
                  <a:effectLst/>
                  <a:latin typeface="Cambria Math"/>
                  <a:ea typeface="Cambria Math"/>
                  <a:cs typeface="+mn-cs"/>
                </a:rPr>
                <a:t>∙</a:t>
              </a:r>
              <a:r>
                <a:rPr lang="es-ES" sz="1100" b="0" i="0">
                  <a:latin typeface="Cambria Math"/>
                  <a:ea typeface="Cambria Math"/>
                </a:rPr>
                <a:t>𝑓_𝑈∙𝑚_(〖𝑈𝑂〗_2 ) )</a:t>
              </a:r>
              <a:endParaRPr lang="es-ES" sz="1100"/>
            </a:p>
          </xdr:txBody>
        </xdr:sp>
      </mc:Fallback>
    </mc:AlternateContent>
    <xdr:clientData/>
  </xdr:oneCellAnchor>
</xdr:wsDr>
</file>

<file path=xl/drawings/drawing15.xml><?xml version="1.0" encoding="utf-8"?>
<xdr:wsDr xmlns:xdr="http://schemas.openxmlformats.org/drawingml/2006/spreadsheetDrawing" xmlns:a="http://schemas.openxmlformats.org/drawingml/2006/main">
  <xdr:oneCellAnchor>
    <xdr:from>
      <xdr:col>2</xdr:col>
      <xdr:colOff>19050</xdr:colOff>
      <xdr:row>64</xdr:row>
      <xdr:rowOff>214807</xdr:rowOff>
    </xdr:from>
    <xdr:ext cx="1628776" cy="474745"/>
    <mc:AlternateContent xmlns:mc="http://schemas.openxmlformats.org/markup-compatibility/2006" xmlns:a14="http://schemas.microsoft.com/office/drawing/2010/main">
      <mc:Choice Requires="a14">
        <xdr:sp macro="" textlink="">
          <xdr:nvSpPr>
            <xdr:cNvPr id="2" name="6 CuadroTexto">
              <a:extLst>
                <a:ext uri="{FF2B5EF4-FFF2-40B4-BE49-F238E27FC236}">
                  <a16:creationId xmlns:a16="http://schemas.microsoft.com/office/drawing/2014/main" id="{00000000-0008-0000-1000-000002000000}"/>
                </a:ext>
              </a:extLst>
            </xdr:cNvPr>
            <xdr:cNvSpPr txBox="1"/>
          </xdr:nvSpPr>
          <xdr:spPr>
            <a:xfrm>
              <a:off x="1971675" y="13159282"/>
              <a:ext cx="1628776" cy="4747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s-ES" sz="1100" i="1">
                            <a:latin typeface="Cambria Math" panose="02040503050406030204" pitchFamily="18" charset="0"/>
                          </a:rPr>
                        </m:ctrlPr>
                      </m:sSubPr>
                      <m:e>
                        <m:r>
                          <a:rPr lang="es-ES" sz="1100" b="0" i="1">
                            <a:latin typeface="Cambria Math"/>
                          </a:rPr>
                          <m:t>𝐹𝐼𝐴𝑃</m:t>
                        </m:r>
                      </m:e>
                      <m:sub>
                        <m:r>
                          <a:rPr lang="es-ES" sz="1100" b="0" i="1">
                            <a:latin typeface="Cambria Math"/>
                          </a:rPr>
                          <m:t>𝑥</m:t>
                        </m:r>
                      </m:sub>
                    </m:sSub>
                    <m:r>
                      <a:rPr lang="es-ES" sz="1100" b="0" i="1">
                        <a:latin typeface="Cambria Math"/>
                      </a:rPr>
                      <m:t>=</m:t>
                    </m:r>
                    <m:f>
                      <m:fPr>
                        <m:ctrlPr>
                          <a:rPr lang="es-ES" sz="1100" b="0" i="1">
                            <a:latin typeface="Cambria Math" panose="02040503050406030204" pitchFamily="18" charset="0"/>
                          </a:rPr>
                        </m:ctrlPr>
                      </m:fPr>
                      <m:num>
                        <m:sSub>
                          <m:sSubPr>
                            <m:ctrlPr>
                              <a:rPr lang="es-ES" sz="1100" b="0" i="1">
                                <a:latin typeface="Cambria Math" panose="02040503050406030204" pitchFamily="18" charset="0"/>
                              </a:rPr>
                            </m:ctrlPr>
                          </m:sSubPr>
                          <m:e>
                            <m:sSubSup>
                              <m:sSubSupPr>
                                <m:ctrlPr>
                                  <a:rPr lang="es-ES" sz="1100" b="0" i="1">
                                    <a:solidFill>
                                      <a:schemeClr val="tx1"/>
                                    </a:solidFill>
                                    <a:effectLst/>
                                    <a:latin typeface="Cambria Math" panose="02040503050406030204" pitchFamily="18" charset="0"/>
                                    <a:ea typeface="+mn-ea"/>
                                    <a:cs typeface="+mn-cs"/>
                                  </a:rPr>
                                </m:ctrlPr>
                              </m:sSubSupPr>
                              <m:e>
                                <m:r>
                                  <a:rPr lang="es-ES" sz="1100" b="0" i="1">
                                    <a:solidFill>
                                      <a:schemeClr val="tx1"/>
                                    </a:solidFill>
                                    <a:effectLst/>
                                    <a:latin typeface="Cambria Math"/>
                                    <a:ea typeface="+mn-ea"/>
                                    <a:cs typeface="+mn-cs"/>
                                  </a:rPr>
                                  <m:t>𝐴</m:t>
                                </m:r>
                              </m:e>
                              <m:sub/>
                              <m:sup>
                                <m:r>
                                  <a:rPr lang="es-ES" sz="1100" b="0" i="1">
                                    <a:solidFill>
                                      <a:schemeClr val="tx1"/>
                                    </a:solidFill>
                                    <a:effectLst/>
                                    <a:latin typeface="Cambria Math"/>
                                    <a:ea typeface="+mn-ea"/>
                                    <a:cs typeface="+mn-cs"/>
                                  </a:rPr>
                                  <m:t>𝑥</m:t>
                                </m:r>
                              </m:sup>
                            </m:sSubSup>
                          </m:e>
                          <m:sub>
                            <m:r>
                              <a:rPr lang="es-ES" sz="1100" b="0" i="1">
                                <a:latin typeface="Cambria Math"/>
                              </a:rPr>
                              <m:t>𝑠𝑜𝑙</m:t>
                            </m:r>
                          </m:sub>
                        </m:sSub>
                        <m:r>
                          <a:rPr lang="es-ES" sz="1100" b="0" i="1">
                            <a:latin typeface="Cambria Math"/>
                            <a:ea typeface="Cambria Math"/>
                          </a:rPr>
                          <m:t>∙</m:t>
                        </m:r>
                        <m:sSub>
                          <m:sSubPr>
                            <m:ctrlPr>
                              <a:rPr lang="es-ES" sz="1100" b="0" i="1">
                                <a:latin typeface="Cambria Math" panose="02040503050406030204" pitchFamily="18" charset="0"/>
                                <a:ea typeface="Cambria Math"/>
                              </a:rPr>
                            </m:ctrlPr>
                          </m:sSubPr>
                          <m:e>
                            <m:r>
                              <a:rPr lang="es-ES" sz="1100" b="0" i="1">
                                <a:latin typeface="Cambria Math"/>
                                <a:ea typeface="Cambria Math"/>
                              </a:rPr>
                              <m:t>𝑉</m:t>
                            </m:r>
                          </m:e>
                          <m:sub>
                            <m:r>
                              <a:rPr lang="es-ES" sz="1100" b="0" i="1">
                                <a:latin typeface="Cambria Math"/>
                                <a:ea typeface="Cambria Math"/>
                              </a:rPr>
                              <m:t>𝑠𝑜𝑙</m:t>
                            </m:r>
                          </m:sub>
                        </m:sSub>
                      </m:num>
                      <m:den>
                        <m:sSubSup>
                          <m:sSubSupPr>
                            <m:ctrlPr>
                              <a:rPr lang="es-ES" sz="1100" b="0" i="1">
                                <a:solidFill>
                                  <a:schemeClr val="tx1"/>
                                </a:solidFill>
                                <a:effectLst/>
                                <a:latin typeface="Cambria Math" panose="02040503050406030204" pitchFamily="18" charset="0"/>
                                <a:ea typeface="+mn-ea"/>
                                <a:cs typeface="+mn-cs"/>
                              </a:rPr>
                            </m:ctrlPr>
                          </m:sSubSupPr>
                          <m:e>
                            <m:r>
                              <a:rPr lang="es-ES" sz="1100" b="0" i="1">
                                <a:solidFill>
                                  <a:schemeClr val="tx1"/>
                                </a:solidFill>
                                <a:effectLst/>
                                <a:latin typeface="Cambria Math"/>
                                <a:ea typeface="+mn-ea"/>
                                <a:cs typeface="+mn-cs"/>
                              </a:rPr>
                              <m:t>𝐴</m:t>
                            </m:r>
                          </m:e>
                          <m:sub/>
                          <m:sup>
                            <m:r>
                              <a:rPr lang="es-ES" sz="1100" b="0" i="1">
                                <a:solidFill>
                                  <a:schemeClr val="tx1"/>
                                </a:solidFill>
                                <a:effectLst/>
                                <a:latin typeface="Cambria Math"/>
                                <a:ea typeface="+mn-ea"/>
                                <a:cs typeface="+mn-cs"/>
                              </a:rPr>
                              <m:t>𝑥</m:t>
                            </m:r>
                          </m:sup>
                        </m:sSubSup>
                        <m:r>
                          <a:rPr lang="es-ES" sz="1100" b="0" i="1">
                            <a:solidFill>
                              <a:schemeClr val="tx1"/>
                            </a:solidFill>
                            <a:effectLst/>
                            <a:latin typeface="Cambria Math"/>
                            <a:ea typeface="Cambria Math"/>
                            <a:cs typeface="+mn-cs"/>
                          </a:rPr>
                          <m:t>∙</m:t>
                        </m:r>
                        <m:sSub>
                          <m:sSubPr>
                            <m:ctrlPr>
                              <a:rPr lang="es-ES" sz="1100" b="0" i="1">
                                <a:latin typeface="Cambria Math" panose="02040503050406030204" pitchFamily="18" charset="0"/>
                                <a:ea typeface="Cambria Math"/>
                              </a:rPr>
                            </m:ctrlPr>
                          </m:sSubPr>
                          <m:e>
                            <m:r>
                              <a:rPr lang="es-ES" sz="1100" b="0" i="1">
                                <a:latin typeface="Cambria Math"/>
                                <a:ea typeface="Cambria Math"/>
                              </a:rPr>
                              <m:t>𝑓</m:t>
                            </m:r>
                          </m:e>
                          <m:sub>
                            <m:r>
                              <a:rPr lang="es-ES" sz="1100" b="0" i="1">
                                <a:latin typeface="Cambria Math"/>
                                <a:ea typeface="Cambria Math"/>
                              </a:rPr>
                              <m:t>𝑈</m:t>
                            </m:r>
                          </m:sub>
                        </m:sSub>
                        <m:r>
                          <a:rPr lang="es-ES" sz="1100" b="0" i="1">
                            <a:latin typeface="Cambria Math"/>
                            <a:ea typeface="Cambria Math"/>
                          </a:rPr>
                          <m:t>∙</m:t>
                        </m:r>
                        <m:sSub>
                          <m:sSubPr>
                            <m:ctrlPr>
                              <a:rPr lang="es-ES" sz="1100" b="0" i="1">
                                <a:latin typeface="Cambria Math" panose="02040503050406030204" pitchFamily="18" charset="0"/>
                                <a:ea typeface="Cambria Math"/>
                              </a:rPr>
                            </m:ctrlPr>
                          </m:sSubPr>
                          <m:e>
                            <m:r>
                              <a:rPr lang="es-ES" sz="1100" b="0" i="1">
                                <a:latin typeface="Cambria Math"/>
                                <a:ea typeface="Cambria Math"/>
                              </a:rPr>
                              <m:t>𝑚</m:t>
                            </m:r>
                          </m:e>
                          <m:sub>
                            <m:sSub>
                              <m:sSubPr>
                                <m:ctrlPr>
                                  <a:rPr lang="es-ES" sz="1100" b="0" i="1">
                                    <a:latin typeface="Cambria Math" panose="02040503050406030204" pitchFamily="18" charset="0"/>
                                    <a:ea typeface="Cambria Math"/>
                                  </a:rPr>
                                </m:ctrlPr>
                              </m:sSubPr>
                              <m:e>
                                <m:r>
                                  <a:rPr lang="es-ES" sz="1100" b="0" i="1">
                                    <a:latin typeface="Cambria Math"/>
                                    <a:ea typeface="Cambria Math"/>
                                  </a:rPr>
                                  <m:t>𝑈𝑂</m:t>
                                </m:r>
                              </m:e>
                              <m:sub>
                                <m:r>
                                  <a:rPr lang="es-ES" sz="1100" b="0" i="1">
                                    <a:latin typeface="Cambria Math"/>
                                    <a:ea typeface="Cambria Math"/>
                                  </a:rPr>
                                  <m:t>2</m:t>
                                </m:r>
                              </m:sub>
                            </m:sSub>
                          </m:sub>
                        </m:sSub>
                      </m:den>
                    </m:f>
                  </m:oMath>
                </m:oMathPara>
              </a14:m>
              <a:endParaRPr lang="es-ES" sz="1100"/>
            </a:p>
          </xdr:txBody>
        </xdr:sp>
      </mc:Choice>
      <mc:Fallback xmlns="">
        <xdr:sp macro="" textlink="">
          <xdr:nvSpPr>
            <xdr:cNvPr id="2" name="6 CuadroTexto"/>
            <xdr:cNvSpPr txBox="1"/>
          </xdr:nvSpPr>
          <xdr:spPr>
            <a:xfrm>
              <a:off x="1971675" y="13159282"/>
              <a:ext cx="1628776" cy="4747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ES" sz="1100" i="0">
                  <a:latin typeface="Cambria Math"/>
                </a:rPr>
                <a:t>〖</a:t>
              </a:r>
              <a:r>
                <a:rPr lang="es-ES" sz="1100" b="0" i="0">
                  <a:latin typeface="Cambria Math"/>
                </a:rPr>
                <a:t>𝐹𝐼𝐴𝑃〗_𝑥=(〖</a:t>
              </a:r>
              <a:r>
                <a:rPr lang="es-ES" sz="1100" b="0" i="0">
                  <a:solidFill>
                    <a:schemeClr val="tx1"/>
                  </a:solidFill>
                  <a:effectLst/>
                  <a:latin typeface="Cambria Math"/>
                  <a:ea typeface="+mn-ea"/>
                  <a:cs typeface="+mn-cs"/>
                </a:rPr>
                <a:t>𝐴_^𝑥〗_</a:t>
              </a:r>
              <a:r>
                <a:rPr lang="es-ES" sz="1100" b="0" i="0">
                  <a:latin typeface="Cambria Math"/>
                </a:rPr>
                <a:t>𝑠𝑜𝑙</a:t>
              </a:r>
              <a:r>
                <a:rPr lang="es-ES" sz="1100" b="0" i="0">
                  <a:latin typeface="Cambria Math"/>
                  <a:ea typeface="Cambria Math"/>
                </a:rPr>
                <a:t>∙𝑉_𝑠𝑜𝑙)/(</a:t>
              </a:r>
              <a:r>
                <a:rPr lang="es-ES" sz="1100" b="0" i="0">
                  <a:solidFill>
                    <a:schemeClr val="tx1"/>
                  </a:solidFill>
                  <a:effectLst/>
                  <a:latin typeface="Cambria Math"/>
                  <a:ea typeface="+mn-ea"/>
                  <a:cs typeface="+mn-cs"/>
                </a:rPr>
                <a:t>𝐴_^𝑥</a:t>
              </a:r>
              <a:r>
                <a:rPr lang="es-ES" sz="1100" b="0" i="0">
                  <a:solidFill>
                    <a:schemeClr val="tx1"/>
                  </a:solidFill>
                  <a:effectLst/>
                  <a:latin typeface="Cambria Math"/>
                  <a:ea typeface="Cambria Math"/>
                  <a:cs typeface="+mn-cs"/>
                </a:rPr>
                <a:t>∙</a:t>
              </a:r>
              <a:r>
                <a:rPr lang="es-ES" sz="1100" b="0" i="0">
                  <a:latin typeface="Cambria Math"/>
                  <a:ea typeface="Cambria Math"/>
                </a:rPr>
                <a:t>𝑓_𝑈∙𝑚_(〖𝑈𝑂〗_2 ) )</a:t>
              </a:r>
              <a:endParaRPr lang="es-ES" sz="1100"/>
            </a:p>
          </xdr:txBody>
        </xdr:sp>
      </mc:Fallback>
    </mc:AlternateContent>
    <xdr:clientData/>
  </xdr:oneCellAnchor>
  <xdr:twoCellAnchor editAs="oneCell">
    <xdr:from>
      <xdr:col>6</xdr:col>
      <xdr:colOff>0</xdr:colOff>
      <xdr:row>18</xdr:row>
      <xdr:rowOff>0</xdr:rowOff>
    </xdr:from>
    <xdr:to>
      <xdr:col>12</xdr:col>
      <xdr:colOff>228600</xdr:colOff>
      <xdr:row>30</xdr:row>
      <xdr:rowOff>156210</xdr:rowOff>
    </xdr:to>
    <xdr:pic>
      <xdr:nvPicPr>
        <xdr:cNvPr id="3" name="Grafik 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8524875" y="3724275"/>
          <a:ext cx="4800600" cy="2804160"/>
        </a:xfrm>
        <a:prstGeom prst="rect">
          <a:avLst/>
        </a:prstGeom>
      </xdr:spPr>
    </xdr:pic>
    <xdr:clientData/>
  </xdr:twoCellAnchor>
  <xdr:twoCellAnchor editAs="oneCell">
    <xdr:from>
      <xdr:col>6</xdr:col>
      <xdr:colOff>0</xdr:colOff>
      <xdr:row>5</xdr:row>
      <xdr:rowOff>95250</xdr:rowOff>
    </xdr:from>
    <xdr:to>
      <xdr:col>13</xdr:col>
      <xdr:colOff>106680</xdr:colOff>
      <xdr:row>14</xdr:row>
      <xdr:rowOff>188595</xdr:rowOff>
    </xdr:to>
    <xdr:pic>
      <xdr:nvPicPr>
        <xdr:cNvPr id="4" name="Grafik 2">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8524875" y="1009650"/>
          <a:ext cx="5440680" cy="183642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2</xdr:col>
      <xdr:colOff>30255</xdr:colOff>
      <xdr:row>64</xdr:row>
      <xdr:rowOff>101538</xdr:rowOff>
    </xdr:from>
    <xdr:ext cx="2252297" cy="462755"/>
    <mc:AlternateContent xmlns:mc="http://schemas.openxmlformats.org/markup-compatibility/2006" xmlns:a14="http://schemas.microsoft.com/office/drawing/2010/main">
      <mc:Choice Requires="a14">
        <xdr:sp macro="" textlink="">
          <xdr:nvSpPr>
            <xdr:cNvPr id="2" name="1 CuadroTexto">
              <a:extLst>
                <a:ext uri="{FF2B5EF4-FFF2-40B4-BE49-F238E27FC236}">
                  <a16:creationId xmlns:a16="http://schemas.microsoft.com/office/drawing/2014/main" id="{00000000-0008-0000-1100-000002000000}"/>
                </a:ext>
              </a:extLst>
            </xdr:cNvPr>
            <xdr:cNvSpPr txBox="1"/>
          </xdr:nvSpPr>
          <xdr:spPr>
            <a:xfrm>
              <a:off x="1980079" y="15251891"/>
              <a:ext cx="2252297" cy="4627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s-ES" sz="1100" i="1">
                            <a:latin typeface="Cambria Math" panose="02040503050406030204" pitchFamily="18" charset="0"/>
                          </a:rPr>
                        </m:ctrlPr>
                      </m:sSubPr>
                      <m:e>
                        <m:r>
                          <a:rPr lang="es-ES" sz="1100" b="0" i="1">
                            <a:latin typeface="Cambria Math"/>
                          </a:rPr>
                          <m:t>𝐹𝐼𝐴𝑃</m:t>
                        </m:r>
                      </m:e>
                      <m:sub>
                        <m:r>
                          <a:rPr lang="es-ES" sz="1100" b="0" i="1">
                            <a:latin typeface="Cambria Math"/>
                          </a:rPr>
                          <m:t>𝑖</m:t>
                        </m:r>
                      </m:sub>
                    </m:sSub>
                    <m:r>
                      <a:rPr lang="es-ES" sz="1100" b="0" i="1">
                        <a:latin typeface="Cambria Math"/>
                      </a:rPr>
                      <m:t>=</m:t>
                    </m:r>
                    <m:f>
                      <m:fPr>
                        <m:ctrlPr>
                          <a:rPr lang="es-ES" sz="1100" b="0" i="1">
                            <a:latin typeface="Cambria Math" panose="02040503050406030204" pitchFamily="18" charset="0"/>
                          </a:rPr>
                        </m:ctrlPr>
                      </m:fPr>
                      <m:num>
                        <m:sSub>
                          <m:sSubPr>
                            <m:ctrlPr>
                              <a:rPr lang="es-ES" sz="1100" b="0" i="1">
                                <a:latin typeface="Cambria Math" panose="02040503050406030204" pitchFamily="18" charset="0"/>
                              </a:rPr>
                            </m:ctrlPr>
                          </m:sSubPr>
                          <m:e>
                            <m:r>
                              <a:rPr lang="es-ES" sz="1100" b="0" i="1">
                                <a:latin typeface="Cambria Math"/>
                              </a:rPr>
                              <m:t>𝑇𝑜𝑡𝑎𝑙</m:t>
                            </m:r>
                            <m:r>
                              <a:rPr lang="es-ES" sz="1100" b="0" i="1">
                                <a:latin typeface="Cambria Math"/>
                              </a:rPr>
                              <m:t> </m:t>
                            </m:r>
                            <m:r>
                              <a:rPr lang="es-ES" sz="1100" b="0" i="1">
                                <a:latin typeface="Cambria Math"/>
                              </a:rPr>
                              <m:t>𝐶</m:t>
                            </m:r>
                          </m:e>
                          <m:sub>
                            <m:r>
                              <a:rPr lang="es-ES" sz="1100" b="0" i="1">
                                <a:latin typeface="Cambria Math"/>
                              </a:rPr>
                              <m:t>(</m:t>
                            </m:r>
                            <m:r>
                              <a:rPr lang="es-ES" sz="1100" b="0" i="1">
                                <a:latin typeface="Cambria Math"/>
                              </a:rPr>
                              <m:t>𝑖</m:t>
                            </m:r>
                            <m:r>
                              <a:rPr lang="es-ES" sz="1100" b="0" i="1">
                                <a:latin typeface="Cambria Math"/>
                              </a:rPr>
                              <m:t>,</m:t>
                            </m:r>
                            <m:r>
                              <a:rPr lang="es-ES" sz="1100" b="0" i="1">
                                <a:latin typeface="Cambria Math"/>
                              </a:rPr>
                              <m:t>𝑛</m:t>
                            </m:r>
                            <m:r>
                              <a:rPr lang="es-ES" sz="1100" b="0" i="1">
                                <a:latin typeface="Cambria Math"/>
                              </a:rPr>
                              <m:t>)</m:t>
                            </m:r>
                          </m:sub>
                        </m:sSub>
                        <m:r>
                          <a:rPr lang="es-ES" sz="1100" b="0" i="1">
                            <a:latin typeface="Cambria Math"/>
                            <a:ea typeface="Cambria Math"/>
                          </a:rPr>
                          <m:t>∙</m:t>
                        </m:r>
                        <m:sSub>
                          <m:sSubPr>
                            <m:ctrlPr>
                              <a:rPr lang="es-ES" sz="1100" b="0" i="1">
                                <a:latin typeface="Cambria Math" panose="02040503050406030204" pitchFamily="18" charset="0"/>
                                <a:ea typeface="Cambria Math"/>
                              </a:rPr>
                            </m:ctrlPr>
                          </m:sSubPr>
                          <m:e>
                            <m:r>
                              <a:rPr lang="es-ES" sz="1100" b="0" i="1">
                                <a:latin typeface="Cambria Math"/>
                                <a:ea typeface="Cambria Math"/>
                              </a:rPr>
                              <m:t>𝑉</m:t>
                            </m:r>
                          </m:e>
                          <m:sub>
                            <m:r>
                              <a:rPr lang="es-ES" sz="1100" b="0" i="1">
                                <a:latin typeface="Cambria Math"/>
                                <a:ea typeface="Cambria Math"/>
                              </a:rPr>
                              <m:t>𝑎𝑞</m:t>
                            </m:r>
                          </m:sub>
                        </m:sSub>
                      </m:num>
                      <m:den>
                        <m:sSub>
                          <m:sSubPr>
                            <m:ctrlPr>
                              <a:rPr lang="es-ES" sz="1100" b="0" i="1">
                                <a:latin typeface="Cambria Math" panose="02040503050406030204" pitchFamily="18" charset="0"/>
                              </a:rPr>
                            </m:ctrlPr>
                          </m:sSubPr>
                          <m:e>
                            <m:r>
                              <a:rPr lang="es-ES" sz="1100" b="0" i="1">
                                <a:latin typeface="Cambria Math"/>
                              </a:rPr>
                              <m:t>𝑚</m:t>
                            </m:r>
                          </m:e>
                          <m:sub>
                            <m:r>
                              <a:rPr lang="es-ES" sz="1100" b="0" i="1">
                                <a:latin typeface="Cambria Math"/>
                              </a:rPr>
                              <m:t>𝑖</m:t>
                            </m:r>
                            <m:r>
                              <a:rPr lang="es-ES" sz="1100" b="0" i="1">
                                <a:latin typeface="Cambria Math"/>
                              </a:rPr>
                              <m:t>,</m:t>
                            </m:r>
                            <m:r>
                              <a:rPr lang="es-ES" sz="1100" b="0" i="1">
                                <a:latin typeface="Cambria Math"/>
                              </a:rPr>
                              <m:t>𝑆𝑁𝐹</m:t>
                            </m:r>
                          </m:sub>
                        </m:sSub>
                        <m:r>
                          <a:rPr lang="es-ES" sz="1100" b="0" i="1">
                            <a:latin typeface="Cambria Math"/>
                            <a:ea typeface="Cambria Math"/>
                          </a:rPr>
                          <m:t>∙</m:t>
                        </m:r>
                        <m:sSub>
                          <m:sSubPr>
                            <m:ctrlPr>
                              <a:rPr lang="es-ES" sz="1100" b="0" i="1">
                                <a:latin typeface="Cambria Math" panose="02040503050406030204" pitchFamily="18" charset="0"/>
                                <a:ea typeface="Cambria Math"/>
                              </a:rPr>
                            </m:ctrlPr>
                          </m:sSubPr>
                          <m:e>
                            <m:r>
                              <a:rPr lang="es-ES" sz="1100" b="0" i="1">
                                <a:latin typeface="Cambria Math"/>
                                <a:ea typeface="Cambria Math"/>
                              </a:rPr>
                              <m:t>𝐻</m:t>
                            </m:r>
                          </m:e>
                          <m:sub>
                            <m:r>
                              <a:rPr lang="es-ES" sz="1100" b="0" i="1">
                                <a:latin typeface="Cambria Math"/>
                                <a:ea typeface="Cambria Math"/>
                              </a:rPr>
                              <m:t>𝑖</m:t>
                            </m:r>
                          </m:sub>
                        </m:sSub>
                      </m:den>
                    </m:f>
                  </m:oMath>
                </m:oMathPara>
              </a14:m>
              <a:endParaRPr lang="es-ES" sz="1100"/>
            </a:p>
          </xdr:txBody>
        </xdr:sp>
      </mc:Choice>
      <mc:Fallback xmlns="">
        <xdr:sp macro="" textlink="">
          <xdr:nvSpPr>
            <xdr:cNvPr id="2" name="1 CuadroTexto"/>
            <xdr:cNvSpPr txBox="1"/>
          </xdr:nvSpPr>
          <xdr:spPr>
            <a:xfrm>
              <a:off x="1980079" y="15251891"/>
              <a:ext cx="2252297" cy="4627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ES" sz="1100" i="0">
                  <a:latin typeface="Cambria Math"/>
                </a:rPr>
                <a:t>〖</a:t>
              </a:r>
              <a:r>
                <a:rPr lang="es-ES" sz="1100" b="0" i="0">
                  <a:latin typeface="Cambria Math"/>
                </a:rPr>
                <a:t>𝐹𝐼𝐴𝑃〗_𝑖=(〖𝑇𝑜𝑡𝑎𝑙 𝐶〗_((𝑖,𝑛))</a:t>
              </a:r>
              <a:r>
                <a:rPr lang="es-ES" sz="1100" b="0" i="0">
                  <a:latin typeface="Cambria Math"/>
                  <a:ea typeface="Cambria Math"/>
                </a:rPr>
                <a:t>∙𝑉_𝑎𝑞)/(</a:t>
              </a:r>
              <a:r>
                <a:rPr lang="es-ES" sz="1100" b="0" i="0">
                  <a:latin typeface="Cambria Math"/>
                </a:rPr>
                <a:t>𝑚_(𝑖,𝑆𝑁𝐹)</a:t>
              </a:r>
              <a:r>
                <a:rPr lang="es-ES" sz="1100" b="0" i="0">
                  <a:latin typeface="Cambria Math"/>
                  <a:ea typeface="Cambria Math"/>
                </a:rPr>
                <a:t>∙𝐻_𝑖 )</a:t>
              </a:r>
              <a:endParaRPr lang="es-ES" sz="1100"/>
            </a:p>
          </xdr:txBody>
        </xdr:sp>
      </mc:Fallback>
    </mc:AlternateContent>
    <xdr:clientData/>
  </xdr:oneCellAnchor>
  <xdr:oneCellAnchor>
    <xdr:from>
      <xdr:col>2</xdr:col>
      <xdr:colOff>91141</xdr:colOff>
      <xdr:row>65</xdr:row>
      <xdr:rowOff>28576</xdr:rowOff>
    </xdr:from>
    <xdr:ext cx="1797051" cy="439095"/>
    <mc:AlternateContent xmlns:mc="http://schemas.openxmlformats.org/markup-compatibility/2006" xmlns:a14="http://schemas.microsoft.com/office/drawing/2010/main">
      <mc:Choice Requires="a14">
        <xdr:sp macro="" textlink="">
          <xdr:nvSpPr>
            <xdr:cNvPr id="3" name="2 CuadroTexto">
              <a:extLst>
                <a:ext uri="{FF2B5EF4-FFF2-40B4-BE49-F238E27FC236}">
                  <a16:creationId xmlns:a16="http://schemas.microsoft.com/office/drawing/2014/main" id="{00000000-0008-0000-1100-000003000000}"/>
                </a:ext>
              </a:extLst>
            </xdr:cNvPr>
            <xdr:cNvSpPr txBox="1"/>
          </xdr:nvSpPr>
          <xdr:spPr>
            <a:xfrm>
              <a:off x="2040965" y="15851282"/>
              <a:ext cx="1797051" cy="4390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s-ES" sz="1100" i="1">
                            <a:latin typeface="Cambria Math" panose="02040503050406030204" pitchFamily="18" charset="0"/>
                          </a:rPr>
                        </m:ctrlPr>
                      </m:sSubPr>
                      <m:e>
                        <m:r>
                          <a:rPr lang="es-ES" sz="1100" b="0" i="1">
                            <a:latin typeface="Cambria Math"/>
                          </a:rPr>
                          <m:t>𝐹𝑁𝑈</m:t>
                        </m:r>
                      </m:e>
                      <m:sub>
                        <m:r>
                          <a:rPr lang="es-ES" sz="1100" b="0" i="1">
                            <a:latin typeface="Cambria Math"/>
                          </a:rPr>
                          <m:t>𝑖</m:t>
                        </m:r>
                      </m:sub>
                    </m:sSub>
                    <m:r>
                      <a:rPr lang="es-ES" sz="1100" b="0" i="1">
                        <a:latin typeface="Cambria Math"/>
                      </a:rPr>
                      <m:t>=</m:t>
                    </m:r>
                    <m:f>
                      <m:fPr>
                        <m:ctrlPr>
                          <a:rPr lang="es-ES" sz="1100" b="0" i="1">
                            <a:latin typeface="Cambria Math" panose="02040503050406030204" pitchFamily="18" charset="0"/>
                          </a:rPr>
                        </m:ctrlPr>
                      </m:fPr>
                      <m:num>
                        <m:sSub>
                          <m:sSubPr>
                            <m:ctrlPr>
                              <a:rPr lang="es-ES" sz="1100" b="0" i="1">
                                <a:latin typeface="Cambria Math" panose="02040503050406030204" pitchFamily="18" charset="0"/>
                              </a:rPr>
                            </m:ctrlPr>
                          </m:sSubPr>
                          <m:e>
                            <m:r>
                              <a:rPr lang="es-ES" sz="1100" b="0" i="1">
                                <a:latin typeface="Cambria Math"/>
                              </a:rPr>
                              <m:t>𝐹𝐼𝐴𝑃</m:t>
                            </m:r>
                          </m:e>
                          <m:sub>
                            <m:r>
                              <a:rPr lang="es-ES" sz="1100" b="0" i="1">
                                <a:latin typeface="Cambria Math"/>
                              </a:rPr>
                              <m:t>𝑖</m:t>
                            </m:r>
                          </m:sub>
                        </m:sSub>
                      </m:num>
                      <m:den>
                        <m:sSub>
                          <m:sSubPr>
                            <m:ctrlPr>
                              <a:rPr lang="es-ES" sz="1100" b="0" i="1">
                                <a:latin typeface="Cambria Math" panose="02040503050406030204" pitchFamily="18" charset="0"/>
                                <a:ea typeface="Cambria Math"/>
                              </a:rPr>
                            </m:ctrlPr>
                          </m:sSubPr>
                          <m:e>
                            <m:r>
                              <a:rPr lang="es-ES" sz="1100" b="0" i="1">
                                <a:latin typeface="Cambria Math"/>
                                <a:ea typeface="Cambria Math"/>
                              </a:rPr>
                              <m:t>𝐹𝐼𝐴𝑃</m:t>
                            </m:r>
                          </m:e>
                          <m:sub>
                            <m:r>
                              <a:rPr lang="es-ES" sz="1100" b="0" i="1">
                                <a:latin typeface="Cambria Math"/>
                                <a:ea typeface="Cambria Math"/>
                              </a:rPr>
                              <m:t>𝑈</m:t>
                            </m:r>
                          </m:sub>
                        </m:sSub>
                      </m:den>
                    </m:f>
                  </m:oMath>
                </m:oMathPara>
              </a14:m>
              <a:endParaRPr lang="es-ES" sz="1100"/>
            </a:p>
          </xdr:txBody>
        </xdr:sp>
      </mc:Choice>
      <mc:Fallback xmlns="">
        <xdr:sp macro="" textlink="">
          <xdr:nvSpPr>
            <xdr:cNvPr id="3" name="2 CuadroTexto"/>
            <xdr:cNvSpPr txBox="1"/>
          </xdr:nvSpPr>
          <xdr:spPr>
            <a:xfrm>
              <a:off x="2040965" y="15851282"/>
              <a:ext cx="1797051" cy="4390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ES" sz="1100" i="0">
                  <a:latin typeface="Cambria Math"/>
                </a:rPr>
                <a:t>〖</a:t>
              </a:r>
              <a:r>
                <a:rPr lang="es-ES" sz="1100" b="0" i="0">
                  <a:latin typeface="Cambria Math"/>
                </a:rPr>
                <a:t>𝐹𝑁𝑈〗_𝑖=〖𝐹𝐼𝐴𝑃〗_𝑖/</a:t>
              </a:r>
              <a:r>
                <a:rPr lang="es-ES" sz="1100" b="0" i="0">
                  <a:latin typeface="Cambria Math"/>
                  <a:ea typeface="Cambria Math"/>
                </a:rPr>
                <a:t>〖𝐹𝐼𝐴𝑃〗_𝑈 </a:t>
              </a:r>
              <a:endParaRPr lang="es-ES" sz="1100"/>
            </a:p>
          </xdr:txBody>
        </xdr:sp>
      </mc:Fallback>
    </mc:AlternateContent>
    <xdr:clientData/>
  </xdr:oneCellAnchor>
  <xdr:oneCellAnchor>
    <xdr:from>
      <xdr:col>2</xdr:col>
      <xdr:colOff>6023</xdr:colOff>
      <xdr:row>62</xdr:row>
      <xdr:rowOff>180650</xdr:rowOff>
    </xdr:from>
    <xdr:ext cx="2133438" cy="264560"/>
    <mc:AlternateContent xmlns:mc="http://schemas.openxmlformats.org/markup-compatibility/2006" xmlns:a14="http://schemas.microsoft.com/office/drawing/2010/main">
      <mc:Choice Requires="a14">
        <xdr:sp macro="" textlink="">
          <xdr:nvSpPr>
            <xdr:cNvPr id="4" name="3 CuadroTexto">
              <a:extLst>
                <a:ext uri="{FF2B5EF4-FFF2-40B4-BE49-F238E27FC236}">
                  <a16:creationId xmlns:a16="http://schemas.microsoft.com/office/drawing/2014/main" id="{00000000-0008-0000-1100-000004000000}"/>
                </a:ext>
              </a:extLst>
            </xdr:cNvPr>
            <xdr:cNvSpPr txBox="1"/>
          </xdr:nvSpPr>
          <xdr:spPr>
            <a:xfrm>
              <a:off x="1954985" y="13295842"/>
              <a:ext cx="21334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s-ES" sz="1100" i="1">
                            <a:latin typeface="Cambria Math" panose="02040503050406030204" pitchFamily="18" charset="0"/>
                          </a:rPr>
                        </m:ctrlPr>
                      </m:sSubPr>
                      <m:e>
                        <m:r>
                          <a:rPr lang="es-ES" sz="1100" b="0" i="1">
                            <a:latin typeface="Cambria Math"/>
                          </a:rPr>
                          <m:t>𝐼𝑅𝐹</m:t>
                        </m:r>
                      </m:e>
                      <m:sub>
                        <m:r>
                          <a:rPr lang="es-ES" sz="1100" b="0" i="1">
                            <a:latin typeface="Cambria Math"/>
                          </a:rPr>
                          <m:t>𝑖</m:t>
                        </m:r>
                      </m:sub>
                    </m:sSub>
                    <m:r>
                      <a:rPr lang="es-ES" sz="1100" b="0" i="1">
                        <a:latin typeface="Cambria Math"/>
                      </a:rPr>
                      <m:t>=</m:t>
                    </m:r>
                    <m:sSub>
                      <m:sSubPr>
                        <m:ctrlPr>
                          <a:rPr lang="es-ES" sz="110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a:ea typeface="+mn-ea"/>
                            <a:cs typeface="+mn-cs"/>
                          </a:rPr>
                          <m:t>𝐹𝐼𝐴𝑃</m:t>
                        </m:r>
                      </m:e>
                      <m:sub>
                        <m:r>
                          <a:rPr lang="es-ES" sz="1100" b="0" i="1">
                            <a:solidFill>
                              <a:schemeClr val="tx1"/>
                            </a:solidFill>
                            <a:effectLst/>
                            <a:latin typeface="Cambria Math"/>
                            <a:ea typeface="+mn-ea"/>
                            <a:cs typeface="+mn-cs"/>
                          </a:rPr>
                          <m:t>𝑖</m:t>
                        </m:r>
                      </m:sub>
                    </m:sSub>
                    <m:r>
                      <a:rPr lang="es-ES" sz="1100" b="0" i="0">
                        <a:solidFill>
                          <a:schemeClr val="tx1"/>
                        </a:solidFill>
                        <a:effectLst/>
                        <a:latin typeface="Cambria Math"/>
                        <a:ea typeface="+mn-ea"/>
                        <a:cs typeface="+mn-cs"/>
                      </a:rPr>
                      <m:t>+</m:t>
                    </m:r>
                    <m:sSub>
                      <m:sSubPr>
                        <m:ctrlPr>
                          <a:rPr lang="es-ES" sz="110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a:ea typeface="+mn-ea"/>
                            <a:cs typeface="+mn-cs"/>
                          </a:rPr>
                          <m:t>𝐹𝐼𝐴𝑃</m:t>
                        </m:r>
                      </m:e>
                      <m:sub>
                        <m:r>
                          <a:rPr lang="es-ES" sz="1100" b="0" i="1">
                            <a:solidFill>
                              <a:schemeClr val="tx1"/>
                            </a:solidFill>
                            <a:effectLst/>
                            <a:latin typeface="Cambria Math"/>
                            <a:ea typeface="+mn-ea"/>
                            <a:cs typeface="+mn-cs"/>
                          </a:rPr>
                          <m:t>𝑈</m:t>
                        </m:r>
                      </m:sub>
                    </m:sSub>
                  </m:oMath>
                </m:oMathPara>
              </a14:m>
              <a:endParaRPr lang="es-ES" sz="1100"/>
            </a:p>
          </xdr:txBody>
        </xdr:sp>
      </mc:Choice>
      <mc:Fallback xmlns="">
        <xdr:sp macro="" textlink="">
          <xdr:nvSpPr>
            <xdr:cNvPr id="4" name="3 CuadroTexto"/>
            <xdr:cNvSpPr txBox="1"/>
          </xdr:nvSpPr>
          <xdr:spPr>
            <a:xfrm>
              <a:off x="1954985" y="13295842"/>
              <a:ext cx="21334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i="0">
                  <a:latin typeface="Cambria Math"/>
                </a:rPr>
                <a:t>〖</a:t>
              </a:r>
              <a:r>
                <a:rPr lang="es-ES" sz="1100" b="0" i="0">
                  <a:latin typeface="Cambria Math"/>
                </a:rPr>
                <a:t>𝐼𝑅𝐹〗_𝑖=</a:t>
              </a:r>
              <a:r>
                <a:rPr lang="es-ES" sz="1100" i="0">
                  <a:solidFill>
                    <a:schemeClr val="tx1"/>
                  </a:solidFill>
                  <a:effectLst/>
                  <a:latin typeface="+mn-lt"/>
                  <a:ea typeface="+mn-ea"/>
                  <a:cs typeface="+mn-cs"/>
                </a:rPr>
                <a:t>〖</a:t>
              </a:r>
              <a:r>
                <a:rPr lang="es-ES" sz="1100" b="0" i="0">
                  <a:solidFill>
                    <a:schemeClr val="tx1"/>
                  </a:solidFill>
                  <a:effectLst/>
                  <a:latin typeface="+mn-lt"/>
                  <a:ea typeface="+mn-ea"/>
                  <a:cs typeface="+mn-cs"/>
                </a:rPr>
                <a:t>𝐹𝐼𝐴𝑃〗_𝑖+</a:t>
              </a:r>
              <a:r>
                <a:rPr lang="es-ES" sz="1100" i="0">
                  <a:solidFill>
                    <a:schemeClr val="tx1"/>
                  </a:solidFill>
                  <a:effectLst/>
                  <a:latin typeface="+mn-lt"/>
                  <a:ea typeface="+mn-ea"/>
                  <a:cs typeface="+mn-cs"/>
                </a:rPr>
                <a:t>〖</a:t>
              </a:r>
              <a:r>
                <a:rPr lang="es-ES" sz="1100" b="0" i="0">
                  <a:solidFill>
                    <a:schemeClr val="tx1"/>
                  </a:solidFill>
                  <a:effectLst/>
                  <a:latin typeface="+mn-lt"/>
                  <a:ea typeface="+mn-ea"/>
                  <a:cs typeface="+mn-cs"/>
                </a:rPr>
                <a:t>𝐹𝐼𝐴𝑃〗_</a:t>
              </a:r>
              <a:r>
                <a:rPr lang="es-ES" sz="1100" b="0" i="0">
                  <a:solidFill>
                    <a:schemeClr val="tx1"/>
                  </a:solidFill>
                  <a:effectLst/>
                  <a:latin typeface="Cambria Math"/>
                  <a:ea typeface="+mn-ea"/>
                  <a:cs typeface="+mn-cs"/>
                </a:rPr>
                <a:t>𝑈</a:t>
              </a:r>
              <a:endParaRPr lang="es-ES" sz="1100"/>
            </a:p>
          </xdr:txBody>
        </xdr:sp>
      </mc:Fallback>
    </mc:AlternateContent>
    <xdr:clientData/>
  </xdr:oneCellAnchor>
</xdr:wsDr>
</file>

<file path=xl/drawings/drawing17.xml><?xml version="1.0" encoding="utf-8"?>
<xdr:wsDr xmlns:xdr="http://schemas.openxmlformats.org/drawingml/2006/spreadsheetDrawing" xmlns:a="http://schemas.openxmlformats.org/drawingml/2006/main">
  <xdr:twoCellAnchor editAs="oneCell">
    <xdr:from>
      <xdr:col>32</xdr:col>
      <xdr:colOff>0</xdr:colOff>
      <xdr:row>6</xdr:row>
      <xdr:rowOff>0</xdr:rowOff>
    </xdr:from>
    <xdr:to>
      <xdr:col>37</xdr:col>
      <xdr:colOff>294762</xdr:colOff>
      <xdr:row>19</xdr:row>
      <xdr:rowOff>245619</xdr:rowOff>
    </xdr:to>
    <xdr:pic>
      <xdr:nvPicPr>
        <xdr:cNvPr id="7" name="6 Imagen">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1"/>
        <a:stretch>
          <a:fillRect/>
        </a:stretch>
      </xdr:blipFill>
      <xdr:spPr>
        <a:xfrm>
          <a:off x="24507825" y="2743200"/>
          <a:ext cx="4104762" cy="2800000"/>
        </a:xfrm>
        <a:prstGeom prst="rect">
          <a:avLst/>
        </a:prstGeom>
      </xdr:spPr>
    </xdr:pic>
    <xdr:clientData/>
  </xdr:twoCellAnchor>
  <xdr:twoCellAnchor editAs="oneCell">
    <xdr:from>
      <xdr:col>32</xdr:col>
      <xdr:colOff>0</xdr:colOff>
      <xdr:row>15</xdr:row>
      <xdr:rowOff>0</xdr:rowOff>
    </xdr:from>
    <xdr:to>
      <xdr:col>37</xdr:col>
      <xdr:colOff>247143</xdr:colOff>
      <xdr:row>53</xdr:row>
      <xdr:rowOff>177101</xdr:rowOff>
    </xdr:to>
    <xdr:pic>
      <xdr:nvPicPr>
        <xdr:cNvPr id="8" name="7 Imagen">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2"/>
        <a:stretch>
          <a:fillRect/>
        </a:stretch>
      </xdr:blipFill>
      <xdr:spPr>
        <a:xfrm>
          <a:off x="24507825" y="5600700"/>
          <a:ext cx="4057143" cy="8590477"/>
        </a:xfrm>
        <a:prstGeom prst="rect">
          <a:avLst/>
        </a:prstGeom>
      </xdr:spPr>
    </xdr:pic>
    <xdr:clientData/>
  </xdr:twoCellAnchor>
  <xdr:twoCellAnchor editAs="oneCell">
    <xdr:from>
      <xdr:col>38</xdr:col>
      <xdr:colOff>0</xdr:colOff>
      <xdr:row>6</xdr:row>
      <xdr:rowOff>0</xdr:rowOff>
    </xdr:from>
    <xdr:to>
      <xdr:col>43</xdr:col>
      <xdr:colOff>190000</xdr:colOff>
      <xdr:row>19</xdr:row>
      <xdr:rowOff>217048</xdr:rowOff>
    </xdr:to>
    <xdr:pic>
      <xdr:nvPicPr>
        <xdr:cNvPr id="9" name="8 Imagen">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3"/>
        <a:stretch>
          <a:fillRect/>
        </a:stretch>
      </xdr:blipFill>
      <xdr:spPr>
        <a:xfrm>
          <a:off x="29079825" y="2743200"/>
          <a:ext cx="4000000" cy="2771429"/>
        </a:xfrm>
        <a:prstGeom prst="rect">
          <a:avLst/>
        </a:prstGeom>
      </xdr:spPr>
    </xdr:pic>
    <xdr:clientData/>
  </xdr:twoCellAnchor>
  <xdr:twoCellAnchor editAs="oneCell">
    <xdr:from>
      <xdr:col>38</xdr:col>
      <xdr:colOff>0</xdr:colOff>
      <xdr:row>15</xdr:row>
      <xdr:rowOff>0</xdr:rowOff>
    </xdr:from>
    <xdr:to>
      <xdr:col>43</xdr:col>
      <xdr:colOff>209048</xdr:colOff>
      <xdr:row>23</xdr:row>
      <xdr:rowOff>180632</xdr:rowOff>
    </xdr:to>
    <xdr:pic>
      <xdr:nvPicPr>
        <xdr:cNvPr id="10" name="9 Imagen">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4"/>
        <a:stretch>
          <a:fillRect/>
        </a:stretch>
      </xdr:blipFill>
      <xdr:spPr>
        <a:xfrm>
          <a:off x="29079825" y="5600700"/>
          <a:ext cx="4019048" cy="2742857"/>
        </a:xfrm>
        <a:prstGeom prst="rect">
          <a:avLst/>
        </a:prstGeom>
      </xdr:spPr>
    </xdr:pic>
    <xdr:clientData/>
  </xdr:twoCellAnchor>
  <xdr:twoCellAnchor editAs="oneCell">
    <xdr:from>
      <xdr:col>37</xdr:col>
      <xdr:colOff>742950</xdr:colOff>
      <xdr:row>24</xdr:row>
      <xdr:rowOff>85725</xdr:rowOff>
    </xdr:from>
    <xdr:to>
      <xdr:col>43</xdr:col>
      <xdr:colOff>132855</xdr:colOff>
      <xdr:row>38</xdr:row>
      <xdr:rowOff>92102</xdr:rowOff>
    </xdr:to>
    <xdr:pic>
      <xdr:nvPicPr>
        <xdr:cNvPr id="11" name="10 Imagen">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5"/>
        <a:stretch>
          <a:fillRect/>
        </a:stretch>
      </xdr:blipFill>
      <xdr:spPr>
        <a:xfrm>
          <a:off x="30489525" y="5838825"/>
          <a:ext cx="3961905" cy="27714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2</xdr:col>
      <xdr:colOff>1681</xdr:colOff>
      <xdr:row>64</xdr:row>
      <xdr:rowOff>62878</xdr:rowOff>
    </xdr:from>
    <xdr:ext cx="2252297" cy="462755"/>
    <mc:AlternateContent xmlns:mc="http://schemas.openxmlformats.org/markup-compatibility/2006" xmlns:a14="http://schemas.microsoft.com/office/drawing/2010/main">
      <mc:Choice Requires="a14">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1954306" y="14874253"/>
              <a:ext cx="2252297" cy="4627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s-ES" sz="1100" i="1">
                            <a:latin typeface="Cambria Math" panose="02040503050406030204" pitchFamily="18" charset="0"/>
                          </a:rPr>
                        </m:ctrlPr>
                      </m:sSubPr>
                      <m:e>
                        <m:r>
                          <a:rPr lang="es-ES" sz="1100" b="0" i="1">
                            <a:latin typeface="Cambria Math"/>
                          </a:rPr>
                          <m:t>𝐹𝐼𝐴𝑃</m:t>
                        </m:r>
                      </m:e>
                      <m:sub>
                        <m:r>
                          <a:rPr lang="es-ES" sz="1100" b="0" i="1">
                            <a:latin typeface="Cambria Math"/>
                          </a:rPr>
                          <m:t>𝑖</m:t>
                        </m:r>
                      </m:sub>
                    </m:sSub>
                    <m:r>
                      <a:rPr lang="es-ES" sz="1100" b="0" i="1">
                        <a:latin typeface="Cambria Math"/>
                      </a:rPr>
                      <m:t>=</m:t>
                    </m:r>
                    <m:f>
                      <m:fPr>
                        <m:ctrlPr>
                          <a:rPr lang="es-ES" sz="1100" b="0" i="1">
                            <a:latin typeface="Cambria Math" panose="02040503050406030204" pitchFamily="18" charset="0"/>
                          </a:rPr>
                        </m:ctrlPr>
                      </m:fPr>
                      <m:num>
                        <m:sSub>
                          <m:sSubPr>
                            <m:ctrlPr>
                              <a:rPr lang="es-ES" sz="1100" b="0" i="1">
                                <a:latin typeface="Cambria Math" panose="02040503050406030204" pitchFamily="18" charset="0"/>
                              </a:rPr>
                            </m:ctrlPr>
                          </m:sSubPr>
                          <m:e>
                            <m:r>
                              <a:rPr lang="es-ES" sz="1100" b="0" i="1">
                                <a:latin typeface="Cambria Math"/>
                              </a:rPr>
                              <m:t>𝑇𝑜𝑡𝑎𝑙</m:t>
                            </m:r>
                            <m:r>
                              <a:rPr lang="es-ES" sz="1100" b="0" i="1">
                                <a:latin typeface="Cambria Math"/>
                              </a:rPr>
                              <m:t> </m:t>
                            </m:r>
                            <m:r>
                              <a:rPr lang="es-ES" sz="1100" b="0" i="1">
                                <a:latin typeface="Cambria Math"/>
                              </a:rPr>
                              <m:t>𝐶</m:t>
                            </m:r>
                          </m:e>
                          <m:sub>
                            <m:r>
                              <a:rPr lang="es-ES" sz="1100" b="0" i="1">
                                <a:latin typeface="Cambria Math"/>
                              </a:rPr>
                              <m:t>(</m:t>
                            </m:r>
                            <m:r>
                              <a:rPr lang="es-ES" sz="1100" b="0" i="1">
                                <a:latin typeface="Cambria Math"/>
                              </a:rPr>
                              <m:t>𝑖</m:t>
                            </m:r>
                            <m:r>
                              <a:rPr lang="es-ES" sz="1100" b="0" i="1">
                                <a:latin typeface="Cambria Math"/>
                              </a:rPr>
                              <m:t>,</m:t>
                            </m:r>
                            <m:r>
                              <a:rPr lang="es-ES" sz="1100" b="0" i="1">
                                <a:latin typeface="Cambria Math"/>
                              </a:rPr>
                              <m:t>𝑛</m:t>
                            </m:r>
                            <m:r>
                              <a:rPr lang="es-ES" sz="1100" b="0" i="1">
                                <a:latin typeface="Cambria Math"/>
                              </a:rPr>
                              <m:t>)</m:t>
                            </m:r>
                          </m:sub>
                        </m:sSub>
                        <m:r>
                          <a:rPr lang="es-ES" sz="1100" b="0" i="1">
                            <a:latin typeface="Cambria Math"/>
                            <a:ea typeface="Cambria Math"/>
                          </a:rPr>
                          <m:t>∙</m:t>
                        </m:r>
                        <m:sSub>
                          <m:sSubPr>
                            <m:ctrlPr>
                              <a:rPr lang="es-ES" sz="1100" b="0" i="1">
                                <a:latin typeface="Cambria Math" panose="02040503050406030204" pitchFamily="18" charset="0"/>
                                <a:ea typeface="Cambria Math"/>
                              </a:rPr>
                            </m:ctrlPr>
                          </m:sSubPr>
                          <m:e>
                            <m:r>
                              <a:rPr lang="es-ES" sz="1100" b="0" i="1">
                                <a:latin typeface="Cambria Math"/>
                                <a:ea typeface="Cambria Math"/>
                              </a:rPr>
                              <m:t>𝑉</m:t>
                            </m:r>
                          </m:e>
                          <m:sub>
                            <m:r>
                              <a:rPr lang="es-ES" sz="1100" b="0" i="1">
                                <a:latin typeface="Cambria Math"/>
                                <a:ea typeface="Cambria Math"/>
                              </a:rPr>
                              <m:t>𝑎𝑞</m:t>
                            </m:r>
                          </m:sub>
                        </m:sSub>
                      </m:num>
                      <m:den>
                        <m:sSub>
                          <m:sSubPr>
                            <m:ctrlPr>
                              <a:rPr lang="es-ES" sz="1100" b="0" i="1">
                                <a:latin typeface="Cambria Math" panose="02040503050406030204" pitchFamily="18" charset="0"/>
                              </a:rPr>
                            </m:ctrlPr>
                          </m:sSubPr>
                          <m:e>
                            <m:r>
                              <a:rPr lang="es-ES" sz="1100" b="0" i="1">
                                <a:latin typeface="Cambria Math"/>
                              </a:rPr>
                              <m:t>𝑚</m:t>
                            </m:r>
                          </m:e>
                          <m:sub>
                            <m:r>
                              <a:rPr lang="es-ES" sz="1100" b="0" i="1">
                                <a:latin typeface="Cambria Math"/>
                              </a:rPr>
                              <m:t>𝑖</m:t>
                            </m:r>
                            <m:r>
                              <a:rPr lang="es-ES" sz="1100" b="0" i="1">
                                <a:latin typeface="Cambria Math"/>
                              </a:rPr>
                              <m:t>,</m:t>
                            </m:r>
                            <m:r>
                              <a:rPr lang="es-ES" sz="1100" b="0" i="1">
                                <a:latin typeface="Cambria Math"/>
                              </a:rPr>
                              <m:t>𝑆𝑁𝐹</m:t>
                            </m:r>
                          </m:sub>
                        </m:sSub>
                        <m:r>
                          <a:rPr lang="es-ES" sz="1100" b="0" i="1">
                            <a:latin typeface="Cambria Math"/>
                            <a:ea typeface="Cambria Math"/>
                          </a:rPr>
                          <m:t>∙</m:t>
                        </m:r>
                        <m:sSub>
                          <m:sSubPr>
                            <m:ctrlPr>
                              <a:rPr lang="es-ES" sz="1100" b="0" i="1">
                                <a:latin typeface="Cambria Math" panose="02040503050406030204" pitchFamily="18" charset="0"/>
                                <a:ea typeface="Cambria Math"/>
                              </a:rPr>
                            </m:ctrlPr>
                          </m:sSubPr>
                          <m:e>
                            <m:r>
                              <a:rPr lang="es-ES" sz="1100" b="0" i="1">
                                <a:latin typeface="Cambria Math"/>
                                <a:ea typeface="Cambria Math"/>
                              </a:rPr>
                              <m:t>𝐻</m:t>
                            </m:r>
                          </m:e>
                          <m:sub>
                            <m:r>
                              <a:rPr lang="es-ES" sz="1100" b="0" i="1">
                                <a:latin typeface="Cambria Math"/>
                                <a:ea typeface="Cambria Math"/>
                              </a:rPr>
                              <m:t>𝑖</m:t>
                            </m:r>
                          </m:sub>
                        </m:sSub>
                      </m:den>
                    </m:f>
                  </m:oMath>
                </m:oMathPara>
              </a14:m>
              <a:endParaRPr lang="es-ES" sz="1100"/>
            </a:p>
          </xdr:txBody>
        </xdr:sp>
      </mc:Choice>
      <mc:Fallback xmlns="">
        <xdr:sp macro="" textlink="">
          <xdr:nvSpPr>
            <xdr:cNvPr id="2" name="1 CuadroTexto"/>
            <xdr:cNvSpPr txBox="1"/>
          </xdr:nvSpPr>
          <xdr:spPr>
            <a:xfrm>
              <a:off x="1954306" y="14874253"/>
              <a:ext cx="2252297" cy="4627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ES" sz="1100" i="0">
                  <a:latin typeface="Cambria Math"/>
                </a:rPr>
                <a:t>〖</a:t>
              </a:r>
              <a:r>
                <a:rPr lang="es-ES" sz="1100" b="0" i="0">
                  <a:latin typeface="Cambria Math"/>
                </a:rPr>
                <a:t>𝐹𝐼𝐴𝑃〗_𝑖=(〖𝑇𝑜𝑡𝑎𝑙 𝐶〗_((𝑖,𝑛))</a:t>
              </a:r>
              <a:r>
                <a:rPr lang="es-ES" sz="1100" b="0" i="0">
                  <a:latin typeface="Cambria Math"/>
                  <a:ea typeface="Cambria Math"/>
                </a:rPr>
                <a:t>∙𝑉_𝑎𝑞)/(</a:t>
              </a:r>
              <a:r>
                <a:rPr lang="es-ES" sz="1100" b="0" i="0">
                  <a:latin typeface="Cambria Math"/>
                </a:rPr>
                <a:t>𝑚_(𝑖,𝑆𝑁𝐹)</a:t>
              </a:r>
              <a:r>
                <a:rPr lang="es-ES" sz="1100" b="0" i="0">
                  <a:latin typeface="Cambria Math"/>
                  <a:ea typeface="Cambria Math"/>
                </a:rPr>
                <a:t>∙𝐻_𝑖 )</a:t>
              </a:r>
              <a:endParaRPr lang="es-ES" sz="1100"/>
            </a:p>
          </xdr:txBody>
        </xdr:sp>
      </mc:Fallback>
    </mc:AlternateContent>
    <xdr:clientData/>
  </xdr:oneCellAnchor>
  <xdr:oneCellAnchor>
    <xdr:from>
      <xdr:col>2</xdr:col>
      <xdr:colOff>44823</xdr:colOff>
      <xdr:row>65</xdr:row>
      <xdr:rowOff>17369</xdr:rowOff>
    </xdr:from>
    <xdr:ext cx="1797051" cy="439095"/>
    <mc:AlternateContent xmlns:mc="http://schemas.openxmlformats.org/markup-compatibility/2006" xmlns:a14="http://schemas.microsoft.com/office/drawing/2010/main">
      <mc:Choice Requires="a14">
        <xdr:sp macro="" textlink="">
          <xdr:nvSpPr>
            <xdr:cNvPr id="3" name="2 CuadroTexto">
              <a:extLst>
                <a:ext uri="{FF2B5EF4-FFF2-40B4-BE49-F238E27FC236}">
                  <a16:creationId xmlns:a16="http://schemas.microsoft.com/office/drawing/2014/main" id="{00000000-0008-0000-1300-000003000000}"/>
                </a:ext>
              </a:extLst>
            </xdr:cNvPr>
            <xdr:cNvSpPr txBox="1"/>
          </xdr:nvSpPr>
          <xdr:spPr>
            <a:xfrm>
              <a:off x="1997448" y="14038169"/>
              <a:ext cx="1797051" cy="4390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s-ES" sz="1100" i="1">
                            <a:latin typeface="Cambria Math" panose="02040503050406030204" pitchFamily="18" charset="0"/>
                          </a:rPr>
                        </m:ctrlPr>
                      </m:sSubPr>
                      <m:e>
                        <m:r>
                          <a:rPr lang="es-ES" sz="1100" b="0" i="1">
                            <a:latin typeface="Cambria Math"/>
                          </a:rPr>
                          <m:t>𝐹𝐼𝐴𝑃</m:t>
                        </m:r>
                      </m:e>
                      <m:sub>
                        <m:r>
                          <a:rPr lang="es-ES" sz="1100" b="0" i="1">
                            <a:latin typeface="Cambria Math"/>
                          </a:rPr>
                          <m:t>𝑖</m:t>
                        </m:r>
                      </m:sub>
                    </m:sSub>
                    <m:r>
                      <a:rPr lang="es-ES" sz="1100" b="0" i="1">
                        <a:latin typeface="Cambria Math"/>
                      </a:rPr>
                      <m:t>=</m:t>
                    </m:r>
                    <m:f>
                      <m:fPr>
                        <m:ctrlPr>
                          <a:rPr lang="es-ES" sz="1100" b="0" i="1">
                            <a:latin typeface="Cambria Math" panose="02040503050406030204" pitchFamily="18" charset="0"/>
                          </a:rPr>
                        </m:ctrlPr>
                      </m:fPr>
                      <m:num>
                        <m:sSub>
                          <m:sSubPr>
                            <m:ctrlPr>
                              <a:rPr lang="es-ES" sz="1100" b="0" i="1">
                                <a:latin typeface="Cambria Math" panose="02040503050406030204" pitchFamily="18" charset="0"/>
                              </a:rPr>
                            </m:ctrlPr>
                          </m:sSubPr>
                          <m:e>
                            <m:r>
                              <a:rPr lang="es-ES" sz="1100" b="0" i="1">
                                <a:latin typeface="Cambria Math"/>
                              </a:rPr>
                              <m:t>𝐹𝐼𝐴𝑃</m:t>
                            </m:r>
                          </m:e>
                          <m:sub>
                            <m:r>
                              <a:rPr lang="es-ES" sz="1100" b="0" i="1">
                                <a:latin typeface="Cambria Math"/>
                              </a:rPr>
                              <m:t>𝑖</m:t>
                            </m:r>
                          </m:sub>
                        </m:sSub>
                      </m:num>
                      <m:den>
                        <m:sSub>
                          <m:sSubPr>
                            <m:ctrlPr>
                              <a:rPr lang="es-ES" sz="1100" b="0" i="1">
                                <a:latin typeface="Cambria Math" panose="02040503050406030204" pitchFamily="18" charset="0"/>
                                <a:ea typeface="Cambria Math"/>
                              </a:rPr>
                            </m:ctrlPr>
                          </m:sSubPr>
                          <m:e>
                            <m:r>
                              <a:rPr lang="es-ES" sz="1100" b="0" i="1">
                                <a:latin typeface="Cambria Math"/>
                                <a:ea typeface="Cambria Math"/>
                              </a:rPr>
                              <m:t>𝐹𝐼𝐴𝑃</m:t>
                            </m:r>
                          </m:e>
                          <m:sub>
                            <m:r>
                              <a:rPr lang="es-ES" sz="1100" b="0" i="1">
                                <a:latin typeface="Cambria Math"/>
                                <a:ea typeface="Cambria Math"/>
                              </a:rPr>
                              <m:t>𝑈</m:t>
                            </m:r>
                          </m:sub>
                        </m:sSub>
                      </m:den>
                    </m:f>
                  </m:oMath>
                </m:oMathPara>
              </a14:m>
              <a:endParaRPr lang="es-ES" sz="1100"/>
            </a:p>
          </xdr:txBody>
        </xdr:sp>
      </mc:Choice>
      <mc:Fallback xmlns="">
        <xdr:sp macro="" textlink="">
          <xdr:nvSpPr>
            <xdr:cNvPr id="3" name="2 CuadroTexto"/>
            <xdr:cNvSpPr txBox="1"/>
          </xdr:nvSpPr>
          <xdr:spPr>
            <a:xfrm>
              <a:off x="1997448" y="14038169"/>
              <a:ext cx="1797051" cy="4390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ES" sz="1100" i="0">
                  <a:latin typeface="Cambria Math"/>
                </a:rPr>
                <a:t>〖</a:t>
              </a:r>
              <a:r>
                <a:rPr lang="es-ES" sz="1100" b="0" i="0">
                  <a:latin typeface="Cambria Math"/>
                </a:rPr>
                <a:t>𝐹𝐼𝐴𝑃〗_𝑖=〖𝐹𝐼𝐴𝑃〗_𝑖/</a:t>
              </a:r>
              <a:r>
                <a:rPr lang="es-ES" sz="1100" b="0" i="0">
                  <a:latin typeface="Cambria Math"/>
                  <a:ea typeface="Cambria Math"/>
                </a:rPr>
                <a:t>〖𝐹𝐼𝐴𝑃〗_𝑈 </a:t>
              </a:r>
              <a:endParaRPr lang="es-ES" sz="1100"/>
            </a:p>
          </xdr:txBody>
        </xdr:sp>
      </mc:Fallback>
    </mc:AlternateContent>
    <xdr:clientData/>
  </xdr:oneCellAnchor>
  <xdr:oneCellAnchor>
    <xdr:from>
      <xdr:col>1</xdr:col>
      <xdr:colOff>1692088</xdr:colOff>
      <xdr:row>62</xdr:row>
      <xdr:rowOff>180650</xdr:rowOff>
    </xdr:from>
    <xdr:ext cx="2133438" cy="264560"/>
    <mc:AlternateContent xmlns:mc="http://schemas.openxmlformats.org/markup-compatibility/2006" xmlns:a14="http://schemas.microsoft.com/office/drawing/2010/main">
      <mc:Choice Requires="a14">
        <xdr:sp macro="" textlink="">
          <xdr:nvSpPr>
            <xdr:cNvPr id="4" name="3 CuadroTexto">
              <a:extLst>
                <a:ext uri="{FF2B5EF4-FFF2-40B4-BE49-F238E27FC236}">
                  <a16:creationId xmlns:a16="http://schemas.microsoft.com/office/drawing/2014/main" id="{00000000-0008-0000-1300-000004000000}"/>
                </a:ext>
              </a:extLst>
            </xdr:cNvPr>
            <xdr:cNvSpPr txBox="1"/>
          </xdr:nvSpPr>
          <xdr:spPr>
            <a:xfrm>
              <a:off x="1920688" y="13248950"/>
              <a:ext cx="21334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s-ES" sz="1100" i="1">
                            <a:latin typeface="Cambria Math" panose="02040503050406030204" pitchFamily="18" charset="0"/>
                          </a:rPr>
                        </m:ctrlPr>
                      </m:sSubPr>
                      <m:e>
                        <m:r>
                          <a:rPr lang="es-ES" sz="1100" b="0" i="1">
                            <a:latin typeface="Cambria Math"/>
                          </a:rPr>
                          <m:t>𝐼𝑅𝐹</m:t>
                        </m:r>
                      </m:e>
                      <m:sub>
                        <m:r>
                          <a:rPr lang="es-ES" sz="1100" b="0" i="1">
                            <a:latin typeface="Cambria Math"/>
                          </a:rPr>
                          <m:t>𝑖</m:t>
                        </m:r>
                      </m:sub>
                    </m:sSub>
                    <m:r>
                      <a:rPr lang="es-ES" sz="1100" b="0" i="1">
                        <a:latin typeface="Cambria Math"/>
                      </a:rPr>
                      <m:t>=</m:t>
                    </m:r>
                    <m:sSub>
                      <m:sSubPr>
                        <m:ctrlPr>
                          <a:rPr lang="es-ES" sz="110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a:ea typeface="+mn-ea"/>
                            <a:cs typeface="+mn-cs"/>
                          </a:rPr>
                          <m:t>𝐹𝐼𝐴𝑃</m:t>
                        </m:r>
                      </m:e>
                      <m:sub>
                        <m:r>
                          <a:rPr lang="es-ES" sz="1100" b="0" i="1">
                            <a:solidFill>
                              <a:schemeClr val="tx1"/>
                            </a:solidFill>
                            <a:effectLst/>
                            <a:latin typeface="Cambria Math"/>
                            <a:ea typeface="+mn-ea"/>
                            <a:cs typeface="+mn-cs"/>
                          </a:rPr>
                          <m:t>𝑖</m:t>
                        </m:r>
                      </m:sub>
                    </m:sSub>
                    <m:r>
                      <a:rPr lang="es-ES" sz="1100" b="0" i="0">
                        <a:solidFill>
                          <a:schemeClr val="tx1"/>
                        </a:solidFill>
                        <a:effectLst/>
                        <a:latin typeface="Cambria Math"/>
                        <a:ea typeface="+mn-ea"/>
                        <a:cs typeface="+mn-cs"/>
                      </a:rPr>
                      <m:t>+</m:t>
                    </m:r>
                    <m:sSub>
                      <m:sSubPr>
                        <m:ctrlPr>
                          <a:rPr lang="es-ES" sz="110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a:ea typeface="+mn-ea"/>
                            <a:cs typeface="+mn-cs"/>
                          </a:rPr>
                          <m:t>𝐹𝐼𝐴𝑃</m:t>
                        </m:r>
                      </m:e>
                      <m:sub>
                        <m:r>
                          <a:rPr lang="es-ES" sz="1100" b="0" i="1">
                            <a:solidFill>
                              <a:schemeClr val="tx1"/>
                            </a:solidFill>
                            <a:effectLst/>
                            <a:latin typeface="Cambria Math"/>
                            <a:ea typeface="+mn-ea"/>
                            <a:cs typeface="+mn-cs"/>
                          </a:rPr>
                          <m:t>𝑈</m:t>
                        </m:r>
                      </m:sub>
                    </m:sSub>
                  </m:oMath>
                </m:oMathPara>
              </a14:m>
              <a:endParaRPr lang="es-ES" sz="1100"/>
            </a:p>
          </xdr:txBody>
        </xdr:sp>
      </mc:Choice>
      <mc:Fallback xmlns="">
        <xdr:sp macro="" textlink="">
          <xdr:nvSpPr>
            <xdr:cNvPr id="4" name="3 CuadroTexto"/>
            <xdr:cNvSpPr txBox="1"/>
          </xdr:nvSpPr>
          <xdr:spPr>
            <a:xfrm>
              <a:off x="1920688" y="13248950"/>
              <a:ext cx="21334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ES" sz="1100" i="0">
                  <a:latin typeface="Cambria Math"/>
                </a:rPr>
                <a:t>〖</a:t>
              </a:r>
              <a:r>
                <a:rPr lang="es-ES" sz="1100" b="0" i="0">
                  <a:latin typeface="Cambria Math"/>
                </a:rPr>
                <a:t>𝐼𝑅𝐹〗_𝑖=</a:t>
              </a:r>
              <a:r>
                <a:rPr lang="es-ES" sz="1100" i="0">
                  <a:solidFill>
                    <a:schemeClr val="tx1"/>
                  </a:solidFill>
                  <a:effectLst/>
                  <a:latin typeface="Cambria Math"/>
                  <a:ea typeface="+mn-ea"/>
                  <a:cs typeface="+mn-cs"/>
                </a:rPr>
                <a:t>〖</a:t>
              </a:r>
              <a:r>
                <a:rPr lang="es-ES" sz="1100" b="0" i="0">
                  <a:solidFill>
                    <a:schemeClr val="tx1"/>
                  </a:solidFill>
                  <a:effectLst/>
                  <a:latin typeface="Cambria Math"/>
                  <a:ea typeface="+mn-ea"/>
                  <a:cs typeface="+mn-cs"/>
                </a:rPr>
                <a:t>𝐹𝐼𝐴𝑃〗_𝑖+</a:t>
              </a:r>
              <a:r>
                <a:rPr lang="es-ES" sz="1100" i="0">
                  <a:solidFill>
                    <a:schemeClr val="tx1"/>
                  </a:solidFill>
                  <a:effectLst/>
                  <a:latin typeface="Cambria Math"/>
                  <a:ea typeface="+mn-ea"/>
                  <a:cs typeface="+mn-cs"/>
                </a:rPr>
                <a:t>〖</a:t>
              </a:r>
              <a:r>
                <a:rPr lang="es-ES" sz="1100" b="0" i="0">
                  <a:solidFill>
                    <a:schemeClr val="tx1"/>
                  </a:solidFill>
                  <a:effectLst/>
                  <a:latin typeface="Cambria Math"/>
                  <a:ea typeface="+mn-ea"/>
                  <a:cs typeface="+mn-cs"/>
                </a:rPr>
                <a:t>𝐹𝐼𝐴𝑃〗_𝑈</a:t>
              </a:r>
              <a:endParaRPr lang="es-ES" sz="1100"/>
            </a:p>
          </xdr:txBody>
        </xdr:sp>
      </mc:Fallback>
    </mc:AlternateContent>
    <xdr:clientData/>
  </xdr:oneCellAnchor>
  <xdr:twoCellAnchor editAs="oneCell">
    <xdr:from>
      <xdr:col>16</xdr:col>
      <xdr:colOff>485098</xdr:colOff>
      <xdr:row>4</xdr:row>
      <xdr:rowOff>87773</xdr:rowOff>
    </xdr:from>
    <xdr:to>
      <xdr:col>20</xdr:col>
      <xdr:colOff>736787</xdr:colOff>
      <xdr:row>12</xdr:row>
      <xdr:rowOff>188226</xdr:rowOff>
    </xdr:to>
    <xdr:pic>
      <xdr:nvPicPr>
        <xdr:cNvPr id="5" name="Picture 12">
          <a:extLst>
            <a:ext uri="{FF2B5EF4-FFF2-40B4-BE49-F238E27FC236}">
              <a16:creationId xmlns:a16="http://schemas.microsoft.com/office/drawing/2014/main" id="{00000000-0008-0000-13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5846" t="24870" r="2378" b="50374"/>
        <a:stretch/>
      </xdr:blipFill>
      <xdr:spPr bwMode="auto">
        <a:xfrm>
          <a:off x="18115873" y="792623"/>
          <a:ext cx="4223614" cy="18530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8</xdr:col>
      <xdr:colOff>0</xdr:colOff>
      <xdr:row>5</xdr:row>
      <xdr:rowOff>0</xdr:rowOff>
    </xdr:from>
    <xdr:to>
      <xdr:col>16</xdr:col>
      <xdr:colOff>504825</xdr:colOff>
      <xdr:row>12</xdr:row>
      <xdr:rowOff>255270</xdr:rowOff>
    </xdr:to>
    <xdr:pic>
      <xdr:nvPicPr>
        <xdr:cNvPr id="6" name="Grafik 6">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stretch>
          <a:fillRect/>
        </a:stretch>
      </xdr:blipFill>
      <xdr:spPr>
        <a:xfrm>
          <a:off x="9639300" y="914400"/>
          <a:ext cx="8496300" cy="179832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190500</xdr:colOff>
      <xdr:row>64</xdr:row>
      <xdr:rowOff>57150</xdr:rowOff>
    </xdr:from>
    <xdr:to>
      <xdr:col>4</xdr:col>
      <xdr:colOff>266700</xdr:colOff>
      <xdr:row>64</xdr:row>
      <xdr:rowOff>502766</xdr:rowOff>
    </xdr:to>
    <xdr:pic>
      <xdr:nvPicPr>
        <xdr:cNvPr id="2" name="1 Imagen">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2143125" y="13496925"/>
          <a:ext cx="1962150" cy="445616"/>
        </a:xfrm>
        <a:prstGeom prst="rect">
          <a:avLst/>
        </a:prstGeom>
      </xdr:spPr>
    </xdr:pic>
    <xdr:clientData/>
  </xdr:twoCellAnchor>
  <xdr:twoCellAnchor editAs="oneCell">
    <xdr:from>
      <xdr:col>2</xdr:col>
      <xdr:colOff>333376</xdr:colOff>
      <xdr:row>65</xdr:row>
      <xdr:rowOff>104775</xdr:rowOff>
    </xdr:from>
    <xdr:to>
      <xdr:col>3</xdr:col>
      <xdr:colOff>311524</xdr:colOff>
      <xdr:row>65</xdr:row>
      <xdr:rowOff>486704</xdr:rowOff>
    </xdr:to>
    <xdr:pic>
      <xdr:nvPicPr>
        <xdr:cNvPr id="3" name="2 Imagen">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2286001" y="14173200"/>
          <a:ext cx="921123" cy="381929"/>
        </a:xfrm>
        <a:prstGeom prst="rect">
          <a:avLst/>
        </a:prstGeom>
      </xdr:spPr>
    </xdr:pic>
    <xdr:clientData/>
  </xdr:twoCellAnchor>
  <xdr:twoCellAnchor editAs="oneCell">
    <xdr:from>
      <xdr:col>2</xdr:col>
      <xdr:colOff>476251</xdr:colOff>
      <xdr:row>63</xdr:row>
      <xdr:rowOff>38101</xdr:rowOff>
    </xdr:from>
    <xdr:to>
      <xdr:col>4</xdr:col>
      <xdr:colOff>47625</xdr:colOff>
      <xdr:row>63</xdr:row>
      <xdr:rowOff>280989</xdr:rowOff>
    </xdr:to>
    <xdr:pic>
      <xdr:nvPicPr>
        <xdr:cNvPr id="4" name="3 Imagen">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2428876" y="13173076"/>
          <a:ext cx="1457324" cy="242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49695</xdr:colOff>
      <xdr:row>1</xdr:row>
      <xdr:rowOff>24849</xdr:rowOff>
    </xdr:from>
    <xdr:to>
      <xdr:col>2</xdr:col>
      <xdr:colOff>339587</xdr:colOff>
      <xdr:row>3</xdr:row>
      <xdr:rowOff>143557</xdr:rowOff>
    </xdr:to>
    <xdr:pic>
      <xdr:nvPicPr>
        <xdr:cNvPr id="4" name="Picture 2" descr="Logo_FirstNuclides_v2">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l="9752" b="14622"/>
        <a:stretch/>
      </xdr:blipFill>
      <xdr:spPr bwMode="auto">
        <a:xfrm>
          <a:off x="157369" y="132523"/>
          <a:ext cx="1217544" cy="640512"/>
        </a:xfrm>
        <a:prstGeom prst="rect">
          <a:avLst/>
        </a:prstGeom>
        <a:noFill/>
        <a:ln>
          <a:noFill/>
        </a:ln>
        <a:extLst/>
      </xdr:spPr>
    </xdr:pic>
    <xdr:clientData/>
  </xdr:twoCellAnchor>
  <xdr:twoCellAnchor editAs="oneCell">
    <xdr:from>
      <xdr:col>3</xdr:col>
      <xdr:colOff>802298</xdr:colOff>
      <xdr:row>1</xdr:row>
      <xdr:rowOff>18637</xdr:rowOff>
    </xdr:from>
    <xdr:to>
      <xdr:col>3</xdr:col>
      <xdr:colOff>1382826</xdr:colOff>
      <xdr:row>2</xdr:row>
      <xdr:rowOff>256762</xdr:rowOff>
    </xdr:to>
    <xdr:pic>
      <xdr:nvPicPr>
        <xdr:cNvPr id="5" name="Picture 10" descr="FP7-eur-RGB">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447817" y="121214"/>
          <a:ext cx="580528" cy="428625"/>
        </a:xfrm>
        <a:prstGeom prst="rect">
          <a:avLst/>
        </a:prstGeom>
        <a:noFill/>
        <a:ln>
          <a:noFill/>
        </a:ln>
        <a:extLst/>
      </xdr:spPr>
    </xdr:pic>
    <xdr:clientData/>
  </xdr:twoCellAnchor>
  <xdr:twoCellAnchor editAs="oneCell">
    <xdr:from>
      <xdr:col>3</xdr:col>
      <xdr:colOff>1400175</xdr:colOff>
      <xdr:row>1</xdr:row>
      <xdr:rowOff>22746</xdr:rowOff>
    </xdr:from>
    <xdr:to>
      <xdr:col>3</xdr:col>
      <xdr:colOff>1900572</xdr:colOff>
      <xdr:row>2</xdr:row>
      <xdr:rowOff>226581</xdr:rowOff>
    </xdr:to>
    <xdr:pic>
      <xdr:nvPicPr>
        <xdr:cNvPr id="6" name="Picture 9" descr="eu-flag">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45694" y="125323"/>
          <a:ext cx="500397" cy="394335"/>
        </a:xfrm>
        <a:prstGeom prst="rect">
          <a:avLst/>
        </a:prstGeom>
        <a:noFill/>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190500</xdr:colOff>
      <xdr:row>64</xdr:row>
      <xdr:rowOff>57150</xdr:rowOff>
    </xdr:from>
    <xdr:to>
      <xdr:col>4</xdr:col>
      <xdr:colOff>266700</xdr:colOff>
      <xdr:row>64</xdr:row>
      <xdr:rowOff>502766</xdr:rowOff>
    </xdr:to>
    <xdr:pic>
      <xdr:nvPicPr>
        <xdr:cNvPr id="3" name="2 Imagen">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2143125" y="14001750"/>
          <a:ext cx="1962150" cy="445616"/>
        </a:xfrm>
        <a:prstGeom prst="rect">
          <a:avLst/>
        </a:prstGeom>
      </xdr:spPr>
    </xdr:pic>
    <xdr:clientData/>
  </xdr:twoCellAnchor>
  <xdr:twoCellAnchor editAs="oneCell">
    <xdr:from>
      <xdr:col>2</xdr:col>
      <xdr:colOff>333376</xdr:colOff>
      <xdr:row>65</xdr:row>
      <xdr:rowOff>104775</xdr:rowOff>
    </xdr:from>
    <xdr:to>
      <xdr:col>3</xdr:col>
      <xdr:colOff>311524</xdr:colOff>
      <xdr:row>65</xdr:row>
      <xdr:rowOff>486704</xdr:rowOff>
    </xdr:to>
    <xdr:pic>
      <xdr:nvPicPr>
        <xdr:cNvPr id="4" name="3 Imagen">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2286001" y="14782800"/>
          <a:ext cx="921123" cy="381929"/>
        </a:xfrm>
        <a:prstGeom prst="rect">
          <a:avLst/>
        </a:prstGeom>
      </xdr:spPr>
    </xdr:pic>
    <xdr:clientData/>
  </xdr:twoCellAnchor>
  <xdr:twoCellAnchor editAs="oneCell">
    <xdr:from>
      <xdr:col>2</xdr:col>
      <xdr:colOff>476251</xdr:colOff>
      <xdr:row>63</xdr:row>
      <xdr:rowOff>38101</xdr:rowOff>
    </xdr:from>
    <xdr:to>
      <xdr:col>4</xdr:col>
      <xdr:colOff>47625</xdr:colOff>
      <xdr:row>63</xdr:row>
      <xdr:rowOff>280989</xdr:rowOff>
    </xdr:to>
    <xdr:pic>
      <xdr:nvPicPr>
        <xdr:cNvPr id="5" name="4 Imagen">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stretch>
          <a:fillRect/>
        </a:stretch>
      </xdr:blipFill>
      <xdr:spPr>
        <a:xfrm>
          <a:off x="2428876" y="13677901"/>
          <a:ext cx="1457324" cy="2428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603816</xdr:colOff>
      <xdr:row>4</xdr:row>
      <xdr:rowOff>112644</xdr:rowOff>
    </xdr:from>
    <xdr:to>
      <xdr:col>24</xdr:col>
      <xdr:colOff>395486</xdr:colOff>
      <xdr:row>21</xdr:row>
      <xdr:rowOff>119268</xdr:rowOff>
    </xdr:to>
    <xdr:graphicFrame macro="">
      <xdr:nvGraphicFramePr>
        <xdr:cNvPr id="2" name="1 Gráfico">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17</xdr:col>
      <xdr:colOff>498250</xdr:colOff>
      <xdr:row>23</xdr:row>
      <xdr:rowOff>119270</xdr:rowOff>
    </xdr:from>
    <xdr:to>
      <xdr:col>24</xdr:col>
      <xdr:colOff>462952</xdr:colOff>
      <xdr:row>37</xdr:row>
      <xdr:rowOff>172226</xdr:rowOff>
    </xdr:to>
    <xdr:graphicFrame macro="">
      <xdr:nvGraphicFramePr>
        <xdr:cNvPr id="3" name="2 Gráfico">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15</xdr:col>
      <xdr:colOff>232410</xdr:colOff>
      <xdr:row>19</xdr:row>
      <xdr:rowOff>87630</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7772400" y="1123950"/>
          <a:ext cx="5318760" cy="2887980"/>
        </a:xfrm>
        <a:prstGeom prst="rect">
          <a:avLst/>
        </a:prstGeom>
      </xdr:spPr>
    </xdr:pic>
    <xdr:clientData/>
  </xdr:twoCellAnchor>
  <xdr:twoCellAnchor editAs="oneCell">
    <xdr:from>
      <xdr:col>16</xdr:col>
      <xdr:colOff>0</xdr:colOff>
      <xdr:row>6</xdr:row>
      <xdr:rowOff>0</xdr:rowOff>
    </xdr:from>
    <xdr:to>
      <xdr:col>23</xdr:col>
      <xdr:colOff>213360</xdr:colOff>
      <xdr:row>20</xdr:row>
      <xdr:rowOff>49530</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3277850" y="1123950"/>
          <a:ext cx="5547360" cy="3040380"/>
        </a:xfrm>
        <a:prstGeom prst="rect">
          <a:avLst/>
        </a:prstGeom>
      </xdr:spPr>
    </xdr:pic>
    <xdr:clientData/>
  </xdr:twoCellAnchor>
  <xdr:twoCellAnchor editAs="oneCell">
    <xdr:from>
      <xdr:col>6</xdr:col>
      <xdr:colOff>0</xdr:colOff>
      <xdr:row>19</xdr:row>
      <xdr:rowOff>0</xdr:rowOff>
    </xdr:from>
    <xdr:to>
      <xdr:col>14</xdr:col>
      <xdr:colOff>53340</xdr:colOff>
      <xdr:row>32</xdr:row>
      <xdr:rowOff>123825</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7772400" y="4133850"/>
          <a:ext cx="4587240" cy="2971800"/>
        </a:xfrm>
        <a:prstGeom prst="rect">
          <a:avLst/>
        </a:prstGeom>
      </xdr:spPr>
    </xdr:pic>
    <xdr:clientData/>
  </xdr:twoCellAnchor>
  <xdr:twoCellAnchor editAs="oneCell">
    <xdr:from>
      <xdr:col>16</xdr:col>
      <xdr:colOff>0</xdr:colOff>
      <xdr:row>19</xdr:row>
      <xdr:rowOff>0</xdr:rowOff>
    </xdr:from>
    <xdr:to>
      <xdr:col>23</xdr:col>
      <xdr:colOff>129540</xdr:colOff>
      <xdr:row>32</xdr:row>
      <xdr:rowOff>672465</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3277850" y="4133850"/>
          <a:ext cx="5463540" cy="3520440"/>
        </a:xfrm>
        <a:prstGeom prst="rect">
          <a:avLst/>
        </a:prstGeom>
      </xdr:spPr>
    </xdr:pic>
    <xdr:clientData/>
  </xdr:twoCellAnchor>
  <xdr:twoCellAnchor editAs="oneCell">
    <xdr:from>
      <xdr:col>6</xdr:col>
      <xdr:colOff>0</xdr:colOff>
      <xdr:row>31</xdr:row>
      <xdr:rowOff>0</xdr:rowOff>
    </xdr:from>
    <xdr:to>
      <xdr:col>14</xdr:col>
      <xdr:colOff>487680</xdr:colOff>
      <xdr:row>42</xdr:row>
      <xdr:rowOff>129540</xdr:rowOff>
    </xdr:to>
    <xdr:pic>
      <xdr:nvPicPr>
        <xdr:cNvPr id="6" name="Grafik 14">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7772400" y="7753350"/>
          <a:ext cx="5021580" cy="3444240"/>
        </a:xfrm>
        <a:prstGeom prst="rect">
          <a:avLst/>
        </a:prstGeom>
      </xdr:spPr>
    </xdr:pic>
    <xdr:clientData/>
  </xdr:twoCellAnchor>
  <xdr:twoCellAnchor editAs="oneCell">
    <xdr:from>
      <xdr:col>16</xdr:col>
      <xdr:colOff>0</xdr:colOff>
      <xdr:row>31</xdr:row>
      <xdr:rowOff>0</xdr:rowOff>
    </xdr:from>
    <xdr:to>
      <xdr:col>22</xdr:col>
      <xdr:colOff>472440</xdr:colOff>
      <xdr:row>41</xdr:row>
      <xdr:rowOff>40005</xdr:rowOff>
    </xdr:to>
    <xdr:pic>
      <xdr:nvPicPr>
        <xdr:cNvPr id="7" name="Grafik 15">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13277850" y="7753350"/>
          <a:ext cx="5044440" cy="31546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323850</xdr:colOff>
      <xdr:row>43</xdr:row>
      <xdr:rowOff>0</xdr:rowOff>
    </xdr:from>
    <xdr:to>
      <xdr:col>12</xdr:col>
      <xdr:colOff>396845</xdr:colOff>
      <xdr:row>62</xdr:row>
      <xdr:rowOff>8368</xdr:rowOff>
    </xdr:to>
    <xdr:pic>
      <xdr:nvPicPr>
        <xdr:cNvPr id="2" name="Picture 9">
          <a:extLst>
            <a:ext uri="{FF2B5EF4-FFF2-40B4-BE49-F238E27FC236}">
              <a16:creationId xmlns:a16="http://schemas.microsoft.com/office/drawing/2014/main" id="{00000000-0008-0000-05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4019" t="11168" r="14766" b="4594"/>
        <a:stretch/>
      </xdr:blipFill>
      <xdr:spPr bwMode="auto">
        <a:xfrm>
          <a:off x="8096250" y="10048875"/>
          <a:ext cx="3768695" cy="433271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13</xdr:col>
      <xdr:colOff>133350</xdr:colOff>
      <xdr:row>43</xdr:row>
      <xdr:rowOff>9525</xdr:rowOff>
    </xdr:from>
    <xdr:to>
      <xdr:col>19</xdr:col>
      <xdr:colOff>251033</xdr:colOff>
      <xdr:row>61</xdr:row>
      <xdr:rowOff>182755</xdr:rowOff>
    </xdr:to>
    <xdr:pic>
      <xdr:nvPicPr>
        <xdr:cNvPr id="3" name="Picture 10">
          <a:extLst>
            <a:ext uri="{FF2B5EF4-FFF2-40B4-BE49-F238E27FC236}">
              <a16:creationId xmlns:a16="http://schemas.microsoft.com/office/drawing/2014/main" id="{00000000-0008-0000-05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4149" t="11332" r="14356" b="4929"/>
        <a:stretch/>
      </xdr:blipFill>
      <xdr:spPr bwMode="auto">
        <a:xfrm>
          <a:off x="12020550" y="10058400"/>
          <a:ext cx="3794333" cy="430708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6</xdr:col>
      <xdr:colOff>0</xdr:colOff>
      <xdr:row>5</xdr:row>
      <xdr:rowOff>0</xdr:rowOff>
    </xdr:from>
    <xdr:to>
      <xdr:col>12</xdr:col>
      <xdr:colOff>411480</xdr:colOff>
      <xdr:row>25</xdr:row>
      <xdr:rowOff>81915</xdr:rowOff>
    </xdr:to>
    <xdr:pic>
      <xdr:nvPicPr>
        <xdr:cNvPr id="4" name="Grafik 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7772400" y="914400"/>
          <a:ext cx="4107180" cy="4206240"/>
        </a:xfrm>
        <a:prstGeom prst="rect">
          <a:avLst/>
        </a:prstGeom>
      </xdr:spPr>
    </xdr:pic>
    <xdr:clientData/>
  </xdr:twoCellAnchor>
  <xdr:twoCellAnchor editAs="oneCell">
    <xdr:from>
      <xdr:col>14</xdr:col>
      <xdr:colOff>0</xdr:colOff>
      <xdr:row>5</xdr:row>
      <xdr:rowOff>0</xdr:rowOff>
    </xdr:from>
    <xdr:to>
      <xdr:col>20</xdr:col>
      <xdr:colOff>156210</xdr:colOff>
      <xdr:row>24</xdr:row>
      <xdr:rowOff>175260</xdr:rowOff>
    </xdr:to>
    <xdr:pic>
      <xdr:nvPicPr>
        <xdr:cNvPr id="5" name="Grafik 2">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12306300" y="914400"/>
          <a:ext cx="4175760" cy="4099560"/>
        </a:xfrm>
        <a:prstGeom prst="rect">
          <a:avLst/>
        </a:prstGeom>
      </xdr:spPr>
    </xdr:pic>
    <xdr:clientData/>
  </xdr:twoCellAnchor>
  <xdr:twoCellAnchor editAs="oneCell">
    <xdr:from>
      <xdr:col>21</xdr:col>
      <xdr:colOff>0</xdr:colOff>
      <xdr:row>5</xdr:row>
      <xdr:rowOff>0</xdr:rowOff>
    </xdr:from>
    <xdr:to>
      <xdr:col>26</xdr:col>
      <xdr:colOff>388620</xdr:colOff>
      <xdr:row>25</xdr:row>
      <xdr:rowOff>28575</xdr:rowOff>
    </xdr:to>
    <xdr:pic>
      <xdr:nvPicPr>
        <xdr:cNvPr id="6" name="Grafik 3">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17087850" y="914400"/>
          <a:ext cx="4198620" cy="4152900"/>
        </a:xfrm>
        <a:prstGeom prst="rect">
          <a:avLst/>
        </a:prstGeom>
      </xdr:spPr>
    </xdr:pic>
    <xdr:clientData/>
  </xdr:twoCellAnchor>
  <xdr:twoCellAnchor editAs="oneCell">
    <xdr:from>
      <xdr:col>6</xdr:col>
      <xdr:colOff>0</xdr:colOff>
      <xdr:row>24</xdr:row>
      <xdr:rowOff>0</xdr:rowOff>
    </xdr:from>
    <xdr:to>
      <xdr:col>13</xdr:col>
      <xdr:colOff>15240</xdr:colOff>
      <xdr:row>38</xdr:row>
      <xdr:rowOff>167640</xdr:rowOff>
    </xdr:to>
    <xdr:pic>
      <xdr:nvPicPr>
        <xdr:cNvPr id="7" name="Grafik 5">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7772400" y="5095875"/>
          <a:ext cx="4130040" cy="4168140"/>
        </a:xfrm>
        <a:prstGeom prst="rect">
          <a:avLst/>
        </a:prstGeom>
      </xdr:spPr>
    </xdr:pic>
    <xdr:clientData/>
  </xdr:twoCellAnchor>
  <xdr:twoCellAnchor editAs="oneCell">
    <xdr:from>
      <xdr:col>14</xdr:col>
      <xdr:colOff>0</xdr:colOff>
      <xdr:row>24</xdr:row>
      <xdr:rowOff>0</xdr:rowOff>
    </xdr:from>
    <xdr:to>
      <xdr:col>19</xdr:col>
      <xdr:colOff>742950</xdr:colOff>
      <xdr:row>39</xdr:row>
      <xdr:rowOff>45720</xdr:rowOff>
    </xdr:to>
    <xdr:pic>
      <xdr:nvPicPr>
        <xdr:cNvPr id="8" name="Grafik 6">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stretch>
          <a:fillRect/>
        </a:stretch>
      </xdr:blipFill>
      <xdr:spPr>
        <a:xfrm>
          <a:off x="12306300" y="5095875"/>
          <a:ext cx="4000500" cy="4236720"/>
        </a:xfrm>
        <a:prstGeom prst="rect">
          <a:avLst/>
        </a:prstGeom>
      </xdr:spPr>
    </xdr:pic>
    <xdr:clientData/>
  </xdr:twoCellAnchor>
  <xdr:twoCellAnchor editAs="oneCell">
    <xdr:from>
      <xdr:col>21</xdr:col>
      <xdr:colOff>0</xdr:colOff>
      <xdr:row>24</xdr:row>
      <xdr:rowOff>0</xdr:rowOff>
    </xdr:from>
    <xdr:to>
      <xdr:col>26</xdr:col>
      <xdr:colOff>106680</xdr:colOff>
      <xdr:row>39</xdr:row>
      <xdr:rowOff>60960</xdr:rowOff>
    </xdr:to>
    <xdr:pic>
      <xdr:nvPicPr>
        <xdr:cNvPr id="9" name="Grafik 7">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8"/>
        <a:stretch>
          <a:fillRect/>
        </a:stretch>
      </xdr:blipFill>
      <xdr:spPr>
        <a:xfrm>
          <a:off x="17087850" y="5095875"/>
          <a:ext cx="3916680" cy="42519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0</xdr:colOff>
      <xdr:row>6</xdr:row>
      <xdr:rowOff>0</xdr:rowOff>
    </xdr:from>
    <xdr:to>
      <xdr:col>27</xdr:col>
      <xdr:colOff>396971</xdr:colOff>
      <xdr:row>25</xdr:row>
      <xdr:rowOff>141511</xdr:rowOff>
    </xdr:to>
    <xdr:pic>
      <xdr:nvPicPr>
        <xdr:cNvPr id="2" name="1 Image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44775" y="1123950"/>
          <a:ext cx="5235671" cy="3875311"/>
        </a:xfrm>
        <a:prstGeom prst="rect">
          <a:avLst/>
        </a:prstGeom>
      </xdr:spPr>
    </xdr:pic>
    <xdr:clientData/>
  </xdr:twoCellAnchor>
  <xdr:twoCellAnchor editAs="oneCell">
    <xdr:from>
      <xdr:col>28</xdr:col>
      <xdr:colOff>381000</xdr:colOff>
      <xdr:row>6</xdr:row>
      <xdr:rowOff>28575</xdr:rowOff>
    </xdr:from>
    <xdr:to>
      <xdr:col>35</xdr:col>
      <xdr:colOff>400788</xdr:colOff>
      <xdr:row>25</xdr:row>
      <xdr:rowOff>32907</xdr:rowOff>
    </xdr:to>
    <xdr:pic>
      <xdr:nvPicPr>
        <xdr:cNvPr id="3" name="2 Imagen">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050375" y="1152525"/>
          <a:ext cx="5287113" cy="37381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0</xdr:colOff>
      <xdr:row>30</xdr:row>
      <xdr:rowOff>1</xdr:rowOff>
    </xdr:from>
    <xdr:to>
      <xdr:col>36</xdr:col>
      <xdr:colOff>9525</xdr:colOff>
      <xdr:row>54</xdr:row>
      <xdr:rowOff>173854</xdr:rowOff>
    </xdr:to>
    <xdr:pic>
      <xdr:nvPicPr>
        <xdr:cNvPr id="3" name="2 Imagen">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3573125" y="5086351"/>
          <a:ext cx="10506075" cy="48315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19050</xdr:colOff>
      <xdr:row>8</xdr:row>
      <xdr:rowOff>28575</xdr:rowOff>
    </xdr:from>
    <xdr:to>
      <xdr:col>11</xdr:col>
      <xdr:colOff>278130</xdr:colOff>
      <xdr:row>25</xdr:row>
      <xdr:rowOff>0</xdr:rowOff>
    </xdr:to>
    <xdr:pic>
      <xdr:nvPicPr>
        <xdr:cNvPr id="2" name="Grafik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6638925" y="1552575"/>
          <a:ext cx="3535680" cy="3467100"/>
        </a:xfrm>
        <a:prstGeom prst="rect">
          <a:avLst/>
        </a:prstGeom>
      </xdr:spPr>
    </xdr:pic>
    <xdr:clientData/>
  </xdr:twoCellAnchor>
  <xdr:twoCellAnchor editAs="oneCell">
    <xdr:from>
      <xdr:col>12</xdr:col>
      <xdr:colOff>352425</xdr:colOff>
      <xdr:row>24</xdr:row>
      <xdr:rowOff>171450</xdr:rowOff>
    </xdr:from>
    <xdr:to>
      <xdr:col>18</xdr:col>
      <xdr:colOff>687705</xdr:colOff>
      <xdr:row>41</xdr:row>
      <xdr:rowOff>0</xdr:rowOff>
    </xdr:to>
    <xdr:pic>
      <xdr:nvPicPr>
        <xdr:cNvPr id="3" name="Grafik 5">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0668000" y="5000625"/>
          <a:ext cx="3535680" cy="3467100"/>
        </a:xfrm>
        <a:prstGeom prst="rect">
          <a:avLst/>
        </a:prstGeom>
      </xdr:spPr>
    </xdr:pic>
    <xdr:clientData/>
  </xdr:twoCellAnchor>
  <xdr:twoCellAnchor editAs="oneCell">
    <xdr:from>
      <xdr:col>6</xdr:col>
      <xdr:colOff>19050</xdr:colOff>
      <xdr:row>25</xdr:row>
      <xdr:rowOff>47625</xdr:rowOff>
    </xdr:from>
    <xdr:to>
      <xdr:col>11</xdr:col>
      <xdr:colOff>285750</xdr:colOff>
      <xdr:row>41</xdr:row>
      <xdr:rowOff>66675</xdr:rowOff>
    </xdr:to>
    <xdr:pic>
      <xdr:nvPicPr>
        <xdr:cNvPr id="4" name="Grafik 6">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6638925" y="5048250"/>
          <a:ext cx="3543300" cy="34671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200025</xdr:colOff>
      <xdr:row>14</xdr:row>
      <xdr:rowOff>95250</xdr:rowOff>
    </xdr:from>
    <xdr:to>
      <xdr:col>20</xdr:col>
      <xdr:colOff>95250</xdr:colOff>
      <xdr:row>27</xdr:row>
      <xdr:rowOff>71523</xdr:rowOff>
    </xdr:to>
    <xdr:pic>
      <xdr:nvPicPr>
        <xdr:cNvPr id="3" name="2 Imagen">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9096375" y="3781425"/>
          <a:ext cx="5267325" cy="32719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ba\Google%20Drive\FIRST-Nuclides_Dropbox\SoA%20Report%20-%20FIRST-Nuclides\Final%20SoA\database_v4-EG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info"/>
      <sheetName val="Graphic"/>
      <sheetName val="1987_Oversby"/>
      <sheetName val="1995_Gray"/>
      <sheetName val="1999_Gray"/>
      <sheetName val="1997_Forsyth"/>
      <sheetName val="1998_Serrano"/>
      <sheetName val="1999_Glatz"/>
      <sheetName val="2006_Quiñones"/>
      <sheetName val="2007_Kim"/>
      <sheetName val="2007_Roudil"/>
      <sheetName val="2009_Roudil"/>
      <sheetName val="2009_Fors"/>
      <sheetName val="2009_Clarens"/>
      <sheetName val="2011_Gonzalez"/>
      <sheetName val="2012_Serrano-Purroy"/>
      <sheetName val="2012_Jonhson"/>
      <sheetName val="References"/>
      <sheetName val="Template"/>
      <sheetName val="1990_Wilson (a)"/>
      <sheetName val="1990_Wilson (b)"/>
    </sheetNames>
    <sheetDataSet>
      <sheetData sheetId="0">
        <row r="7">
          <cell r="C7" t="str">
            <v>Author ID</v>
          </cell>
          <cell r="D7" t="str">
            <v>SF</v>
          </cell>
          <cell r="E7" t="str">
            <v>Reactor Type</v>
          </cell>
          <cell r="F7" t="str">
            <v>BU</v>
          </cell>
          <cell r="G7" t="str">
            <v>Sample type</v>
          </cell>
          <cell r="H7" t="str">
            <v>Sample size</v>
          </cell>
          <cell r="I7" t="str">
            <v>Region sampled</v>
          </cell>
          <cell r="J7" t="str">
            <v>Experiment duration</v>
          </cell>
          <cell r="K7" t="str">
            <v>Atm.</v>
          </cell>
          <cell r="L7" t="str">
            <v>Carbonated system</v>
          </cell>
          <cell r="M7" t="str">
            <v>Temperature (°C)</v>
          </cell>
          <cell r="N7" t="str">
            <v>Samples filtered</v>
          </cell>
          <cell r="O7" t="str">
            <v>Solution composition</v>
          </cell>
          <cell r="P7" t="str">
            <v>FGR</v>
          </cell>
          <cell r="Q7" t="str">
            <v>Type of data</v>
          </cell>
          <cell r="R7" t="str">
            <v>Cs</v>
          </cell>
          <cell r="S7" t="str">
            <v>Sr</v>
          </cell>
          <cell r="T7" t="str">
            <v>I</v>
          </cell>
          <cell r="U7" t="str">
            <v>Rb</v>
          </cell>
          <cell r="V7" t="str">
            <v>Tc</v>
          </cell>
          <cell r="W7" t="str">
            <v>Mo</v>
          </cell>
          <cell r="X7" t="str">
            <v>IRF contribution</v>
          </cell>
          <cell r="Y7" t="str">
            <v>Time 
evolution</v>
          </cell>
          <cell r="Z7" t="str">
            <v>Ref.</v>
          </cell>
          <cell r="AA7" t="str">
            <v>Year</v>
          </cell>
          <cell r="AB7" t="str">
            <v>Detailed info</v>
          </cell>
          <cell r="AC7" t="str">
            <v>Results</v>
          </cell>
        </row>
        <row r="8">
          <cell r="C8" t="str">
            <v>NNWSI TP</v>
          </cell>
          <cell r="D8" t="str">
            <v>UOX</v>
          </cell>
          <cell r="E8" t="str">
            <v>PWR</v>
          </cell>
          <cell r="F8">
            <v>27</v>
          </cell>
          <cell r="G8" t="str">
            <v>Bare fuel</v>
          </cell>
          <cell r="H8">
            <v>127</v>
          </cell>
          <cell r="I8" t="str">
            <v>Whole</v>
          </cell>
          <cell r="J8">
            <v>376</v>
          </cell>
          <cell r="K8" t="str">
            <v>Air</v>
          </cell>
          <cell r="L8" t="str">
            <v>yes</v>
          </cell>
          <cell r="M8">
            <v>25</v>
          </cell>
          <cell r="N8" t="str">
            <v>yes</v>
          </cell>
          <cell r="O8" t="str">
            <v>J-13</v>
          </cell>
          <cell r="P8">
            <v>0.3</v>
          </cell>
          <cell r="Q8" t="str">
            <v>FIAP</v>
          </cell>
          <cell r="R8" t="str">
            <v>0.30/0.012</v>
          </cell>
          <cell r="S8" t="str">
            <v>/0.008</v>
          </cell>
          <cell r="T8" t="str">
            <v>0.018/0.008</v>
          </cell>
          <cell r="V8" t="str">
            <v>0.020/0.004</v>
          </cell>
          <cell r="X8" t="str">
            <v>Gap/Gb</v>
          </cell>
          <cell r="Y8" t="str">
            <v>yes</v>
          </cell>
          <cell r="Z8" t="str">
            <v>Oversby(1987)</v>
          </cell>
          <cell r="AA8">
            <v>1987</v>
          </cell>
          <cell r="AB8" t="str">
            <v>DI</v>
          </cell>
          <cell r="AC8" t="str">
            <v>R</v>
          </cell>
        </row>
        <row r="9">
          <cell r="C9" t="str">
            <v>NNWSI TP</v>
          </cell>
          <cell r="D9" t="str">
            <v>UOX</v>
          </cell>
          <cell r="E9" t="str">
            <v>PWR</v>
          </cell>
          <cell r="F9">
            <v>27</v>
          </cell>
          <cell r="G9" t="str">
            <v>Bare fuel</v>
          </cell>
          <cell r="H9">
            <v>128</v>
          </cell>
          <cell r="I9" t="str">
            <v>Whole</v>
          </cell>
          <cell r="J9">
            <v>377</v>
          </cell>
          <cell r="K9" t="str">
            <v>Air</v>
          </cell>
          <cell r="L9" t="str">
            <v>yes</v>
          </cell>
          <cell r="M9">
            <v>25</v>
          </cell>
          <cell r="N9" t="str">
            <v>yes</v>
          </cell>
          <cell r="O9" t="str">
            <v>J-13</v>
          </cell>
          <cell r="P9">
            <v>0.3</v>
          </cell>
          <cell r="Q9" t="str">
            <v>FIAP</v>
          </cell>
          <cell r="R9" t="str">
            <v>0.30/0.013</v>
          </cell>
          <cell r="S9" t="str">
            <v>/0.008</v>
          </cell>
          <cell r="T9" t="str">
            <v>0.018/0.008</v>
          </cell>
          <cell r="V9" t="str">
            <v>0.020/0.004</v>
          </cell>
          <cell r="X9" t="str">
            <v>Gap/Gb</v>
          </cell>
          <cell r="Y9" t="str">
            <v>yes</v>
          </cell>
          <cell r="Z9" t="str">
            <v>Wilson (1990 a)</v>
          </cell>
          <cell r="AA9">
            <v>1990</v>
          </cell>
        </row>
        <row r="10">
          <cell r="C10" t="str">
            <v>NNWSI TP</v>
          </cell>
          <cell r="D10" t="str">
            <v>UOX</v>
          </cell>
          <cell r="E10" t="str">
            <v>PWR</v>
          </cell>
          <cell r="F10">
            <v>27</v>
          </cell>
          <cell r="G10" t="str">
            <v>Bare fuel</v>
          </cell>
          <cell r="H10">
            <v>127</v>
          </cell>
          <cell r="I10" t="str">
            <v>Whole</v>
          </cell>
          <cell r="J10">
            <v>376</v>
          </cell>
          <cell r="K10" t="str">
            <v>Air</v>
          </cell>
          <cell r="L10" t="str">
            <v>yes</v>
          </cell>
          <cell r="M10">
            <v>85</v>
          </cell>
          <cell r="N10" t="str">
            <v>yes</v>
          </cell>
          <cell r="O10" t="str">
            <v>J-13</v>
          </cell>
          <cell r="P10">
            <v>0.3</v>
          </cell>
          <cell r="Q10" t="str">
            <v>FIAP</v>
          </cell>
          <cell r="R10" t="str">
            <v>0.45/0.039</v>
          </cell>
          <cell r="S10" t="str">
            <v>0.037/0.014</v>
          </cell>
          <cell r="T10" t="str">
            <v>0.10/0.03</v>
          </cell>
          <cell r="V10" t="str">
            <v>0.083/0.037</v>
          </cell>
          <cell r="X10" t="str">
            <v>Gap/Gb</v>
          </cell>
          <cell r="Y10" t="str">
            <v>yes</v>
          </cell>
          <cell r="Z10" t="str">
            <v>Wilson (1990 b)</v>
          </cell>
          <cell r="AA10">
            <v>1990</v>
          </cell>
        </row>
        <row r="11">
          <cell r="C11" t="str">
            <v>NNWSI HBR</v>
          </cell>
          <cell r="D11" t="str">
            <v>UOX</v>
          </cell>
          <cell r="E11" t="str">
            <v>PWR</v>
          </cell>
          <cell r="F11">
            <v>31</v>
          </cell>
          <cell r="G11" t="str">
            <v>Bare fuel</v>
          </cell>
          <cell r="H11">
            <v>127</v>
          </cell>
          <cell r="I11" t="str">
            <v>Whole</v>
          </cell>
          <cell r="J11">
            <v>425</v>
          </cell>
          <cell r="K11" t="str">
            <v>Air</v>
          </cell>
          <cell r="L11" t="str">
            <v>yes</v>
          </cell>
          <cell r="M11">
            <v>25</v>
          </cell>
          <cell r="N11" t="str">
            <v>yes</v>
          </cell>
          <cell r="O11" t="str">
            <v>J-13</v>
          </cell>
          <cell r="P11">
            <v>0.2</v>
          </cell>
          <cell r="Q11" t="str">
            <v>FIAP</v>
          </cell>
          <cell r="R11" t="str">
            <v>0.77/0.018</v>
          </cell>
          <cell r="S11" t="str">
            <v>/0.023</v>
          </cell>
          <cell r="T11" t="str">
            <v>0.005/0.006</v>
          </cell>
          <cell r="V11" t="str">
            <v>0.017/0.007</v>
          </cell>
          <cell r="X11" t="str">
            <v>Gap/Gb</v>
          </cell>
          <cell r="Y11" t="str">
            <v>yes</v>
          </cell>
          <cell r="Z11" t="str">
            <v>Oversby(1987)</v>
          </cell>
          <cell r="AA11">
            <v>1987</v>
          </cell>
          <cell r="AB11" t="str">
            <v>DI</v>
          </cell>
          <cell r="AC11" t="str">
            <v>R</v>
          </cell>
        </row>
        <row r="12">
          <cell r="C12" t="str">
            <v>NNWSI HBR</v>
          </cell>
          <cell r="D12" t="str">
            <v>UOX</v>
          </cell>
          <cell r="E12" t="str">
            <v>PWR</v>
          </cell>
          <cell r="F12">
            <v>31</v>
          </cell>
          <cell r="G12" t="str">
            <v>Bare fuel</v>
          </cell>
          <cell r="H12">
            <v>128</v>
          </cell>
          <cell r="I12" t="str">
            <v>Whole</v>
          </cell>
          <cell r="J12">
            <v>426</v>
          </cell>
          <cell r="K12" t="str">
            <v>Air</v>
          </cell>
          <cell r="L12" t="str">
            <v>yes</v>
          </cell>
          <cell r="M12">
            <v>25</v>
          </cell>
          <cell r="N12" t="str">
            <v>yes</v>
          </cell>
          <cell r="O12" t="str">
            <v>J-13</v>
          </cell>
          <cell r="P12">
            <v>1.2</v>
          </cell>
          <cell r="Q12" t="str">
            <v>FIAP</v>
          </cell>
          <cell r="R12" t="str">
            <v>0.77/0.019</v>
          </cell>
          <cell r="S12" t="str">
            <v>/0.023</v>
          </cell>
          <cell r="T12" t="str">
            <v>0.005/0.006</v>
          </cell>
          <cell r="V12" t="str">
            <v>0.017/0.007</v>
          </cell>
          <cell r="X12" t="str">
            <v>Gap/Gb</v>
          </cell>
          <cell r="Y12" t="str">
            <v>yes</v>
          </cell>
          <cell r="Z12" t="str">
            <v>Wilson (1990 a)</v>
          </cell>
          <cell r="AA12">
            <v>1990</v>
          </cell>
        </row>
        <row r="13">
          <cell r="C13" t="str">
            <v>NNWSI HBR</v>
          </cell>
          <cell r="D13" t="str">
            <v>UOX</v>
          </cell>
          <cell r="E13" t="str">
            <v>PWR</v>
          </cell>
          <cell r="F13">
            <v>31</v>
          </cell>
          <cell r="G13" t="str">
            <v>Bare fuel</v>
          </cell>
          <cell r="H13">
            <v>127</v>
          </cell>
          <cell r="I13" t="str">
            <v>Whole</v>
          </cell>
          <cell r="J13">
            <v>425</v>
          </cell>
          <cell r="K13" t="str">
            <v>Air</v>
          </cell>
          <cell r="L13" t="str">
            <v>yes</v>
          </cell>
          <cell r="M13">
            <v>85</v>
          </cell>
          <cell r="N13" t="str">
            <v>yes</v>
          </cell>
          <cell r="O13" t="str">
            <v>J-13</v>
          </cell>
          <cell r="P13">
            <v>0.2</v>
          </cell>
          <cell r="Q13" t="str">
            <v>FIAP</v>
          </cell>
          <cell r="R13" t="str">
            <v>0.977/0.029</v>
          </cell>
          <cell r="S13" t="str">
            <v>0.030/0.031</v>
          </cell>
          <cell r="T13" t="str">
            <v>0.30/0.022</v>
          </cell>
          <cell r="V13" t="str">
            <v>0.002/0.054</v>
          </cell>
          <cell r="X13" t="str">
            <v>Gap/Gb</v>
          </cell>
          <cell r="Y13" t="str">
            <v>yes</v>
          </cell>
          <cell r="Z13" t="str">
            <v>Wilson (1990 b)</v>
          </cell>
          <cell r="AA13">
            <v>1990</v>
          </cell>
        </row>
        <row r="14">
          <cell r="C14" t="str">
            <v>ATM-103-F</v>
          </cell>
          <cell r="D14" t="str">
            <v>UOX</v>
          </cell>
          <cell r="E14" t="str">
            <v>PWR</v>
          </cell>
          <cell r="F14">
            <v>30</v>
          </cell>
          <cell r="G14" t="str">
            <v>Fragment</v>
          </cell>
          <cell r="H14" t="str">
            <v>12-25</v>
          </cell>
          <cell r="I14" t="str">
            <v>Whole</v>
          </cell>
          <cell r="J14">
            <v>7</v>
          </cell>
          <cell r="L14" t="str">
            <v>No</v>
          </cell>
          <cell r="M14">
            <v>25</v>
          </cell>
          <cell r="N14" t="str">
            <v>Yes</v>
          </cell>
          <cell r="O14" t="str">
            <v>DIW</v>
          </cell>
          <cell r="P14">
            <v>0.25</v>
          </cell>
          <cell r="Q14" t="str">
            <v>IRF</v>
          </cell>
          <cell r="R14">
            <v>0.2</v>
          </cell>
          <cell r="S14">
            <v>0.01</v>
          </cell>
          <cell r="X14" t="str">
            <v>Gap</v>
          </cell>
          <cell r="Y14" t="str">
            <v>some</v>
          </cell>
          <cell r="Z14" t="str">
            <v>Gray(1995)</v>
          </cell>
          <cell r="AA14">
            <v>1995</v>
          </cell>
          <cell r="AB14" t="str">
            <v>DI</v>
          </cell>
          <cell r="AC14" t="str">
            <v>R</v>
          </cell>
        </row>
        <row r="15">
          <cell r="C15" t="str">
            <v>ATM-103-P</v>
          </cell>
          <cell r="D15" t="str">
            <v>UOX</v>
          </cell>
          <cell r="E15" t="str">
            <v>PWR</v>
          </cell>
          <cell r="F15">
            <v>30</v>
          </cell>
          <cell r="G15" t="str">
            <v>Powder</v>
          </cell>
          <cell r="H15" t="str">
            <v>14-22</v>
          </cell>
          <cell r="I15" t="str">
            <v>Whole</v>
          </cell>
          <cell r="J15" t="str">
            <v>60min</v>
          </cell>
          <cell r="L15" t="str">
            <v>No</v>
          </cell>
          <cell r="M15">
            <v>25</v>
          </cell>
          <cell r="N15" t="str">
            <v>Yes</v>
          </cell>
          <cell r="O15" t="str">
            <v>0.1 M HCl</v>
          </cell>
          <cell r="P15">
            <v>0.25</v>
          </cell>
          <cell r="Q15" t="str">
            <v>IRF</v>
          </cell>
          <cell r="R15">
            <v>0.48</v>
          </cell>
          <cell r="S15">
            <v>0.11</v>
          </cell>
          <cell r="X15" t="str">
            <v>GB</v>
          </cell>
          <cell r="Y15" t="str">
            <v>some</v>
          </cell>
          <cell r="Z15" t="str">
            <v>Gray(1995)</v>
          </cell>
          <cell r="AA15">
            <v>1995</v>
          </cell>
          <cell r="AB15" t="str">
            <v>DI</v>
          </cell>
          <cell r="AC15" t="str">
            <v>R</v>
          </cell>
        </row>
        <row r="16">
          <cell r="C16" t="str">
            <v>ATM-104-F</v>
          </cell>
          <cell r="D16" t="str">
            <v>UOX</v>
          </cell>
          <cell r="E16" t="str">
            <v>PWR</v>
          </cell>
          <cell r="F16">
            <v>44</v>
          </cell>
          <cell r="G16" t="str">
            <v>Fragment</v>
          </cell>
          <cell r="H16" t="str">
            <v>12-25</v>
          </cell>
          <cell r="I16" t="str">
            <v>Whole</v>
          </cell>
          <cell r="J16">
            <v>7</v>
          </cell>
          <cell r="L16" t="str">
            <v>No</v>
          </cell>
          <cell r="M16">
            <v>25</v>
          </cell>
          <cell r="N16" t="str">
            <v>Yes</v>
          </cell>
          <cell r="O16" t="str">
            <v>DIW</v>
          </cell>
          <cell r="P16">
            <v>1.1000000000000001</v>
          </cell>
          <cell r="Q16" t="str">
            <v>IRF</v>
          </cell>
          <cell r="R16">
            <v>1.2</v>
          </cell>
          <cell r="X16" t="str">
            <v>Gap</v>
          </cell>
          <cell r="Y16" t="str">
            <v>some</v>
          </cell>
          <cell r="Z16" t="str">
            <v>Gray(1995)</v>
          </cell>
          <cell r="AA16">
            <v>1995</v>
          </cell>
          <cell r="AB16" t="str">
            <v>DI</v>
          </cell>
          <cell r="AC16" t="str">
            <v>R</v>
          </cell>
        </row>
        <row r="17">
          <cell r="C17" t="str">
            <v>ATM-104-P</v>
          </cell>
          <cell r="D17" t="str">
            <v>UOX</v>
          </cell>
          <cell r="E17" t="str">
            <v>PWR</v>
          </cell>
          <cell r="F17">
            <v>44</v>
          </cell>
          <cell r="G17" t="str">
            <v>Powder</v>
          </cell>
          <cell r="H17" t="str">
            <v>9-14</v>
          </cell>
          <cell r="I17" t="str">
            <v>Whole</v>
          </cell>
          <cell r="J17" t="str">
            <v>60min</v>
          </cell>
          <cell r="L17" t="str">
            <v>No</v>
          </cell>
          <cell r="M17">
            <v>25</v>
          </cell>
          <cell r="N17" t="str">
            <v>Yes</v>
          </cell>
          <cell r="O17" t="str">
            <v>0.1 M HCl</v>
          </cell>
          <cell r="P17">
            <v>1.1000000000000001</v>
          </cell>
          <cell r="Q17" t="str">
            <v>IRF</v>
          </cell>
          <cell r="R17">
            <v>0.1</v>
          </cell>
          <cell r="X17" t="str">
            <v>GB</v>
          </cell>
          <cell r="Y17" t="str">
            <v>some</v>
          </cell>
          <cell r="Z17" t="str">
            <v>Gray(1995)</v>
          </cell>
          <cell r="AA17">
            <v>1995</v>
          </cell>
          <cell r="AB17" t="str">
            <v>DI</v>
          </cell>
          <cell r="AC17" t="str">
            <v>R</v>
          </cell>
        </row>
        <row r="18">
          <cell r="C18" t="str">
            <v>ATM-105-F-31</v>
          </cell>
          <cell r="D18" t="str">
            <v>UOX</v>
          </cell>
          <cell r="E18" t="str">
            <v>BWR</v>
          </cell>
          <cell r="F18">
            <v>31</v>
          </cell>
          <cell r="G18" t="str">
            <v>Fragment</v>
          </cell>
          <cell r="H18" t="str">
            <v>12-25</v>
          </cell>
          <cell r="I18" t="str">
            <v>Whole</v>
          </cell>
          <cell r="J18">
            <v>7</v>
          </cell>
          <cell r="L18" t="str">
            <v>No</v>
          </cell>
          <cell r="M18">
            <v>25</v>
          </cell>
          <cell r="N18" t="str">
            <v>Yes</v>
          </cell>
          <cell r="O18" t="str">
            <v>DIW</v>
          </cell>
          <cell r="P18">
            <v>0.59</v>
          </cell>
          <cell r="Q18" t="str">
            <v>IRF</v>
          </cell>
          <cell r="R18">
            <v>0.3</v>
          </cell>
          <cell r="X18" t="str">
            <v>Gap</v>
          </cell>
          <cell r="Y18" t="str">
            <v>some</v>
          </cell>
          <cell r="Z18" t="str">
            <v>Gray(1995)</v>
          </cell>
          <cell r="AA18">
            <v>1995</v>
          </cell>
          <cell r="AB18" t="str">
            <v>DI</v>
          </cell>
          <cell r="AC18" t="str">
            <v>R</v>
          </cell>
        </row>
        <row r="19">
          <cell r="C19" t="str">
            <v>ATM-105-P-31</v>
          </cell>
          <cell r="D19" t="str">
            <v>UOX</v>
          </cell>
          <cell r="E19" t="str">
            <v>BWR</v>
          </cell>
          <cell r="F19">
            <v>31</v>
          </cell>
          <cell r="G19" t="str">
            <v>Powder</v>
          </cell>
          <cell r="H19" t="str">
            <v>11-15</v>
          </cell>
          <cell r="I19" t="str">
            <v>Whole</v>
          </cell>
          <cell r="J19" t="str">
            <v>60min</v>
          </cell>
          <cell r="L19" t="str">
            <v>No</v>
          </cell>
          <cell r="M19">
            <v>25</v>
          </cell>
          <cell r="N19" t="str">
            <v>Yes</v>
          </cell>
          <cell r="O19" t="str">
            <v>0.1 M HCl</v>
          </cell>
          <cell r="P19">
            <v>0.59</v>
          </cell>
          <cell r="Q19" t="str">
            <v>IRF</v>
          </cell>
          <cell r="R19">
            <v>0.1</v>
          </cell>
          <cell r="S19">
            <v>0.08</v>
          </cell>
          <cell r="V19">
            <v>0.06</v>
          </cell>
          <cell r="X19" t="str">
            <v>GB</v>
          </cell>
          <cell r="Y19" t="str">
            <v>some</v>
          </cell>
          <cell r="Z19" t="str">
            <v>Gray(1995)</v>
          </cell>
          <cell r="AA19">
            <v>1995</v>
          </cell>
          <cell r="AB19" t="str">
            <v>DI</v>
          </cell>
          <cell r="AC19" t="str">
            <v>R</v>
          </cell>
        </row>
        <row r="20">
          <cell r="C20" t="str">
            <v>ATM-105-F-31</v>
          </cell>
          <cell r="D20" t="str">
            <v>UOX</v>
          </cell>
          <cell r="E20" t="str">
            <v>BWR</v>
          </cell>
          <cell r="F20">
            <v>31</v>
          </cell>
          <cell r="G20" t="str">
            <v>Fragment</v>
          </cell>
          <cell r="H20" t="str">
            <v>12-25</v>
          </cell>
          <cell r="I20" t="str">
            <v>Whole</v>
          </cell>
          <cell r="J20" t="str">
            <v>24h</v>
          </cell>
          <cell r="L20" t="str">
            <v>No</v>
          </cell>
          <cell r="M20">
            <v>25</v>
          </cell>
          <cell r="N20" t="str">
            <v>Yes</v>
          </cell>
          <cell r="O20" t="str">
            <v>borate buffer</v>
          </cell>
          <cell r="P20">
            <v>0.59</v>
          </cell>
          <cell r="Q20" t="str">
            <v>IRF</v>
          </cell>
          <cell r="T20">
            <v>0.1</v>
          </cell>
          <cell r="X20" t="str">
            <v>Gap</v>
          </cell>
          <cell r="Y20" t="str">
            <v>no</v>
          </cell>
          <cell r="Z20" t="str">
            <v>Gray (1999)</v>
          </cell>
          <cell r="AA20">
            <v>1999</v>
          </cell>
        </row>
        <row r="21">
          <cell r="C21" t="str">
            <v>ATM-105-P-31</v>
          </cell>
          <cell r="D21" t="str">
            <v>UOX</v>
          </cell>
          <cell r="E21" t="str">
            <v>BWR</v>
          </cell>
          <cell r="F21">
            <v>31</v>
          </cell>
          <cell r="G21" t="str">
            <v>Powder</v>
          </cell>
          <cell r="H21" t="str">
            <v>11-15</v>
          </cell>
          <cell r="I21" t="str">
            <v>Whole</v>
          </cell>
          <cell r="J21" t="str">
            <v>24h</v>
          </cell>
          <cell r="L21" t="str">
            <v>No</v>
          </cell>
          <cell r="M21">
            <v>25</v>
          </cell>
          <cell r="N21" t="str">
            <v>Yes</v>
          </cell>
          <cell r="O21" t="str">
            <v>borate buffer</v>
          </cell>
          <cell r="P21">
            <v>0.59</v>
          </cell>
          <cell r="Q21" t="str">
            <v>IRF</v>
          </cell>
          <cell r="T21">
            <v>2.2000000000000002</v>
          </cell>
          <cell r="X21" t="str">
            <v>GB</v>
          </cell>
          <cell r="Y21" t="str">
            <v>no</v>
          </cell>
          <cell r="Z21" t="str">
            <v>Gray (1999)</v>
          </cell>
          <cell r="AA21">
            <v>1999</v>
          </cell>
        </row>
        <row r="22">
          <cell r="C22" t="str">
            <v>ATM-105-F-34</v>
          </cell>
          <cell r="D22" t="str">
            <v>UOX</v>
          </cell>
          <cell r="E22" t="str">
            <v>BWR</v>
          </cell>
          <cell r="F22">
            <v>34</v>
          </cell>
          <cell r="G22" t="str">
            <v>Fragment</v>
          </cell>
          <cell r="H22" t="str">
            <v>12-25</v>
          </cell>
          <cell r="I22" t="str">
            <v>Whole</v>
          </cell>
          <cell r="J22">
            <v>7</v>
          </cell>
          <cell r="L22" t="str">
            <v>No</v>
          </cell>
          <cell r="M22">
            <v>25</v>
          </cell>
          <cell r="N22" t="str">
            <v>Yes</v>
          </cell>
          <cell r="O22" t="str">
            <v>DIW</v>
          </cell>
          <cell r="P22">
            <v>7.9</v>
          </cell>
          <cell r="Q22" t="str">
            <v>IRF</v>
          </cell>
          <cell r="R22">
            <v>1.5</v>
          </cell>
          <cell r="S22">
            <v>5.0000000000000001E-4</v>
          </cell>
          <cell r="V22">
            <v>5.0000000000000001E-4</v>
          </cell>
          <cell r="X22" t="str">
            <v>Gap</v>
          </cell>
          <cell r="Y22" t="str">
            <v>some</v>
          </cell>
          <cell r="Z22" t="str">
            <v>Gray(1995)</v>
          </cell>
          <cell r="AA22">
            <v>1995</v>
          </cell>
          <cell r="AB22" t="str">
            <v>DI</v>
          </cell>
          <cell r="AC22" t="str">
            <v>R</v>
          </cell>
        </row>
        <row r="23">
          <cell r="C23" t="str">
            <v>ATM-105-P-34</v>
          </cell>
          <cell r="D23" t="str">
            <v>UOX</v>
          </cell>
          <cell r="E23" t="str">
            <v>BWR</v>
          </cell>
          <cell r="F23">
            <v>34</v>
          </cell>
          <cell r="G23" t="str">
            <v>Powder</v>
          </cell>
          <cell r="H23" t="str">
            <v>15-28</v>
          </cell>
          <cell r="I23" t="str">
            <v>Whole</v>
          </cell>
          <cell r="J23" t="str">
            <v>60min</v>
          </cell>
          <cell r="L23" t="str">
            <v>No</v>
          </cell>
          <cell r="M23">
            <v>25</v>
          </cell>
          <cell r="N23" t="str">
            <v>Yes</v>
          </cell>
          <cell r="O23" t="str">
            <v>0.1 M HCl</v>
          </cell>
          <cell r="P23">
            <v>7.9</v>
          </cell>
          <cell r="Q23" t="str">
            <v>IRF</v>
          </cell>
          <cell r="R23">
            <v>1</v>
          </cell>
          <cell r="S23">
            <v>0.04</v>
          </cell>
          <cell r="V23">
            <v>0.06</v>
          </cell>
          <cell r="X23" t="str">
            <v>GB</v>
          </cell>
          <cell r="Y23" t="str">
            <v>some</v>
          </cell>
          <cell r="Z23" t="str">
            <v>Gray(1995)</v>
          </cell>
          <cell r="AA23">
            <v>1995</v>
          </cell>
          <cell r="AB23" t="str">
            <v>DI</v>
          </cell>
          <cell r="AC23" t="str">
            <v>R</v>
          </cell>
        </row>
        <row r="24">
          <cell r="C24" t="str">
            <v>ATM-105-F-34</v>
          </cell>
          <cell r="D24" t="str">
            <v>UOX</v>
          </cell>
          <cell r="E24" t="str">
            <v>BWR</v>
          </cell>
          <cell r="F24">
            <v>34</v>
          </cell>
          <cell r="G24" t="str">
            <v>Fragment</v>
          </cell>
          <cell r="H24" t="str">
            <v>12-25</v>
          </cell>
          <cell r="I24" t="str">
            <v>Whole</v>
          </cell>
          <cell r="J24" t="str">
            <v>24h</v>
          </cell>
          <cell r="L24" t="str">
            <v>No</v>
          </cell>
          <cell r="M24">
            <v>25</v>
          </cell>
          <cell r="N24" t="str">
            <v>Yes</v>
          </cell>
          <cell r="O24" t="str">
            <v>borate buffer</v>
          </cell>
          <cell r="P24">
            <v>7.9</v>
          </cell>
          <cell r="Q24" t="str">
            <v>IRF</v>
          </cell>
          <cell r="T24">
            <v>2</v>
          </cell>
          <cell r="X24" t="str">
            <v>Gap</v>
          </cell>
          <cell r="Y24" t="str">
            <v>no</v>
          </cell>
          <cell r="Z24" t="str">
            <v>Gray (1999)</v>
          </cell>
          <cell r="AA24">
            <v>1999</v>
          </cell>
        </row>
        <row r="25">
          <cell r="C25" t="str">
            <v>ATM-105-P-34</v>
          </cell>
          <cell r="D25" t="str">
            <v>UOX</v>
          </cell>
          <cell r="E25" t="str">
            <v>BWR</v>
          </cell>
          <cell r="F25">
            <v>34</v>
          </cell>
          <cell r="G25" t="str">
            <v>Powder</v>
          </cell>
          <cell r="H25" t="str">
            <v>15-28</v>
          </cell>
          <cell r="I25" t="str">
            <v>Whole</v>
          </cell>
          <cell r="J25" t="str">
            <v>24h</v>
          </cell>
          <cell r="L25" t="str">
            <v>No</v>
          </cell>
          <cell r="M25">
            <v>25</v>
          </cell>
          <cell r="N25" t="str">
            <v>Yes</v>
          </cell>
          <cell r="O25" t="str">
            <v>borate buffer</v>
          </cell>
          <cell r="P25">
            <v>7.9</v>
          </cell>
          <cell r="Q25" t="str">
            <v>IRF</v>
          </cell>
          <cell r="T25">
            <v>5</v>
          </cell>
          <cell r="X25" t="str">
            <v>GB</v>
          </cell>
          <cell r="Y25" t="str">
            <v>no</v>
          </cell>
          <cell r="Z25" t="str">
            <v>Gray (1999)</v>
          </cell>
          <cell r="AA25">
            <v>1999</v>
          </cell>
        </row>
        <row r="26">
          <cell r="C26" t="str">
            <v>ATM-106-F-43</v>
          </cell>
          <cell r="D26" t="str">
            <v>UOX</v>
          </cell>
          <cell r="E26" t="str">
            <v>PWR</v>
          </cell>
          <cell r="F26">
            <v>43</v>
          </cell>
          <cell r="G26" t="str">
            <v>Fragment</v>
          </cell>
          <cell r="H26" t="str">
            <v>12-25</v>
          </cell>
          <cell r="I26" t="str">
            <v>Whole</v>
          </cell>
          <cell r="J26">
            <v>7</v>
          </cell>
          <cell r="L26" t="str">
            <v>No</v>
          </cell>
          <cell r="M26">
            <v>25</v>
          </cell>
          <cell r="N26" t="str">
            <v>Yes</v>
          </cell>
          <cell r="O26" t="str">
            <v>DIW</v>
          </cell>
          <cell r="P26">
            <v>7.4</v>
          </cell>
          <cell r="Q26" t="str">
            <v>IRF</v>
          </cell>
          <cell r="R26">
            <v>2</v>
          </cell>
          <cell r="S26">
            <v>0.11</v>
          </cell>
          <cell r="V26">
            <v>0.13</v>
          </cell>
          <cell r="X26" t="str">
            <v>Gap</v>
          </cell>
          <cell r="Y26" t="str">
            <v>some</v>
          </cell>
          <cell r="Z26" t="str">
            <v>Gray(1995)</v>
          </cell>
          <cell r="AA26">
            <v>1995</v>
          </cell>
          <cell r="AB26" t="str">
            <v>DI</v>
          </cell>
          <cell r="AC26" t="str">
            <v>R</v>
          </cell>
        </row>
        <row r="27">
          <cell r="C27" t="str">
            <v>ATM-106-P-43</v>
          </cell>
          <cell r="D27" t="str">
            <v>UOX</v>
          </cell>
          <cell r="E27" t="str">
            <v>PWR</v>
          </cell>
          <cell r="F27">
            <v>43</v>
          </cell>
          <cell r="G27" t="str">
            <v>Powder</v>
          </cell>
          <cell r="H27" t="str">
            <v>NM</v>
          </cell>
          <cell r="I27" t="str">
            <v>Whole</v>
          </cell>
          <cell r="J27" t="str">
            <v>60min</v>
          </cell>
          <cell r="L27" t="str">
            <v>No</v>
          </cell>
          <cell r="M27">
            <v>25</v>
          </cell>
          <cell r="N27" t="str">
            <v>Yes</v>
          </cell>
          <cell r="O27" t="str">
            <v>0.1 M HCl</v>
          </cell>
          <cell r="P27">
            <v>7.4</v>
          </cell>
          <cell r="Q27" t="str">
            <v>IRF</v>
          </cell>
          <cell r="R27">
            <v>0.5</v>
          </cell>
          <cell r="S27">
            <v>0.03</v>
          </cell>
          <cell r="X27" t="str">
            <v>GB</v>
          </cell>
          <cell r="Y27" t="str">
            <v>some</v>
          </cell>
          <cell r="Z27" t="str">
            <v>Gray(1995)</v>
          </cell>
          <cell r="AA27">
            <v>1995</v>
          </cell>
          <cell r="AB27" t="str">
            <v>DI</v>
          </cell>
          <cell r="AC27" t="str">
            <v>R</v>
          </cell>
        </row>
        <row r="28">
          <cell r="C28" t="str">
            <v>ATM-106-F-43</v>
          </cell>
          <cell r="D28" t="str">
            <v>UOX</v>
          </cell>
          <cell r="E28" t="str">
            <v>PWR</v>
          </cell>
          <cell r="F28">
            <v>43</v>
          </cell>
          <cell r="G28" t="str">
            <v>Fragment</v>
          </cell>
          <cell r="H28" t="str">
            <v>12-25</v>
          </cell>
          <cell r="I28" t="str">
            <v>Whole</v>
          </cell>
          <cell r="J28" t="str">
            <v>24h</v>
          </cell>
          <cell r="L28" t="str">
            <v>No</v>
          </cell>
          <cell r="M28">
            <v>25</v>
          </cell>
          <cell r="N28" t="str">
            <v>Yes</v>
          </cell>
          <cell r="O28" t="str">
            <v>borate buffer</v>
          </cell>
          <cell r="P28">
            <v>7.4</v>
          </cell>
          <cell r="Q28" t="str">
            <v>IRF</v>
          </cell>
          <cell r="T28">
            <v>0.1</v>
          </cell>
          <cell r="X28" t="str">
            <v>Gap</v>
          </cell>
          <cell r="Y28" t="str">
            <v>no</v>
          </cell>
          <cell r="Z28" t="str">
            <v>Gray (1999)</v>
          </cell>
          <cell r="AA28">
            <v>1999</v>
          </cell>
        </row>
        <row r="29">
          <cell r="C29" t="str">
            <v>ATM-106-P-43</v>
          </cell>
          <cell r="D29" t="str">
            <v>UOX</v>
          </cell>
          <cell r="E29" t="str">
            <v>PWR</v>
          </cell>
          <cell r="F29">
            <v>43</v>
          </cell>
          <cell r="G29" t="str">
            <v>Powder</v>
          </cell>
          <cell r="H29" t="str">
            <v>NM</v>
          </cell>
          <cell r="I29" t="str">
            <v>Whole</v>
          </cell>
          <cell r="J29" t="str">
            <v>24h</v>
          </cell>
          <cell r="L29" t="str">
            <v>No</v>
          </cell>
          <cell r="M29">
            <v>25</v>
          </cell>
          <cell r="N29" t="str">
            <v>Yes</v>
          </cell>
          <cell r="O29" t="str">
            <v>borate buffer</v>
          </cell>
          <cell r="P29">
            <v>7.4</v>
          </cell>
          <cell r="Q29" t="str">
            <v>IRF</v>
          </cell>
          <cell r="T29">
            <v>8.5</v>
          </cell>
          <cell r="X29" t="str">
            <v>GB</v>
          </cell>
          <cell r="Y29" t="str">
            <v>no</v>
          </cell>
          <cell r="Z29" t="str">
            <v>Gray (1999)</v>
          </cell>
          <cell r="AA29">
            <v>1999</v>
          </cell>
        </row>
        <row r="30">
          <cell r="C30" t="str">
            <v>ATM-106-F-46</v>
          </cell>
          <cell r="D30" t="str">
            <v>UOX</v>
          </cell>
          <cell r="E30" t="str">
            <v>PWR</v>
          </cell>
          <cell r="F30">
            <v>46</v>
          </cell>
          <cell r="G30" t="str">
            <v>Fragment</v>
          </cell>
          <cell r="H30" t="str">
            <v>12-25</v>
          </cell>
          <cell r="I30" t="str">
            <v>Whole</v>
          </cell>
          <cell r="J30">
            <v>7</v>
          </cell>
          <cell r="L30" t="str">
            <v>No</v>
          </cell>
          <cell r="M30">
            <v>25</v>
          </cell>
          <cell r="N30" t="str">
            <v>Yes</v>
          </cell>
          <cell r="O30" t="str">
            <v>DIW</v>
          </cell>
          <cell r="P30">
            <v>11</v>
          </cell>
          <cell r="Q30" t="str">
            <v>IRF</v>
          </cell>
          <cell r="R30">
            <v>2.5</v>
          </cell>
          <cell r="S30">
            <v>0.02</v>
          </cell>
          <cell r="V30">
            <v>0.01</v>
          </cell>
          <cell r="X30" t="str">
            <v>Gap</v>
          </cell>
          <cell r="Y30" t="str">
            <v>some</v>
          </cell>
          <cell r="Z30" t="str">
            <v>Gray(1995)</v>
          </cell>
          <cell r="AA30">
            <v>1995</v>
          </cell>
          <cell r="AB30" t="str">
            <v>DI</v>
          </cell>
          <cell r="AC30" t="str">
            <v>R</v>
          </cell>
        </row>
        <row r="31">
          <cell r="C31" t="str">
            <v>ATM-106-P-46</v>
          </cell>
          <cell r="D31" t="str">
            <v>UOX</v>
          </cell>
          <cell r="E31" t="str">
            <v>PWR</v>
          </cell>
          <cell r="F31">
            <v>46</v>
          </cell>
          <cell r="G31" t="str">
            <v>Powder</v>
          </cell>
          <cell r="H31" t="str">
            <v>7-16</v>
          </cell>
          <cell r="I31" t="str">
            <v>Whole</v>
          </cell>
          <cell r="J31" t="str">
            <v>60min</v>
          </cell>
          <cell r="L31" t="str">
            <v>No</v>
          </cell>
          <cell r="M31">
            <v>25</v>
          </cell>
          <cell r="N31" t="str">
            <v>Yes</v>
          </cell>
          <cell r="O31" t="str">
            <v>0.1 M HCl</v>
          </cell>
          <cell r="P31">
            <v>11</v>
          </cell>
          <cell r="Q31" t="str">
            <v>IRF</v>
          </cell>
          <cell r="R31">
            <v>1</v>
          </cell>
          <cell r="S31">
            <v>0.13</v>
          </cell>
          <cell r="V31">
            <v>0.01</v>
          </cell>
          <cell r="X31" t="str">
            <v>GB</v>
          </cell>
          <cell r="Y31" t="str">
            <v>some</v>
          </cell>
          <cell r="Z31" t="str">
            <v>Gray(1995)</v>
          </cell>
          <cell r="AA31">
            <v>1995</v>
          </cell>
          <cell r="AB31" t="str">
            <v>DI</v>
          </cell>
          <cell r="AC31" t="str">
            <v>R</v>
          </cell>
        </row>
        <row r="32">
          <cell r="C32" t="str">
            <v>ATM-106-F-46</v>
          </cell>
          <cell r="D32" t="str">
            <v>UOX</v>
          </cell>
          <cell r="E32" t="str">
            <v>PWR</v>
          </cell>
          <cell r="F32">
            <v>46</v>
          </cell>
          <cell r="G32" t="str">
            <v>Fragment</v>
          </cell>
          <cell r="H32" t="str">
            <v>12-25</v>
          </cell>
          <cell r="I32" t="str">
            <v>Whole</v>
          </cell>
          <cell r="J32" t="str">
            <v>24h</v>
          </cell>
          <cell r="L32" t="str">
            <v>No</v>
          </cell>
          <cell r="M32">
            <v>25</v>
          </cell>
          <cell r="N32" t="str">
            <v>Yes</v>
          </cell>
          <cell r="O32" t="str">
            <v>borate buffer</v>
          </cell>
          <cell r="P32">
            <v>11</v>
          </cell>
          <cell r="Q32" t="str">
            <v>IRF</v>
          </cell>
          <cell r="T32">
            <v>1.2</v>
          </cell>
          <cell r="X32" t="str">
            <v>Gap</v>
          </cell>
          <cell r="Y32" t="str">
            <v>no</v>
          </cell>
          <cell r="Z32" t="str">
            <v>Gray (1999)</v>
          </cell>
          <cell r="AA32">
            <v>1999</v>
          </cell>
        </row>
        <row r="33">
          <cell r="C33" t="str">
            <v>ATM-106-P-46</v>
          </cell>
          <cell r="D33" t="str">
            <v>UOX</v>
          </cell>
          <cell r="E33" t="str">
            <v>PWR</v>
          </cell>
          <cell r="F33">
            <v>46</v>
          </cell>
          <cell r="G33" t="str">
            <v>Powder</v>
          </cell>
          <cell r="H33" t="str">
            <v>7-16</v>
          </cell>
          <cell r="I33" t="str">
            <v>Whole</v>
          </cell>
          <cell r="J33" t="str">
            <v>24h</v>
          </cell>
          <cell r="L33" t="str">
            <v>No</v>
          </cell>
          <cell r="M33">
            <v>25</v>
          </cell>
          <cell r="N33" t="str">
            <v>Yes</v>
          </cell>
          <cell r="O33" t="str">
            <v>borate buffer</v>
          </cell>
          <cell r="P33">
            <v>11</v>
          </cell>
          <cell r="Q33" t="str">
            <v>IRF</v>
          </cell>
          <cell r="T33">
            <v>8</v>
          </cell>
          <cell r="X33" t="str">
            <v>GB</v>
          </cell>
          <cell r="Y33" t="str">
            <v>no</v>
          </cell>
          <cell r="Z33" t="str">
            <v>Gray (1999)</v>
          </cell>
          <cell r="AA33">
            <v>1999</v>
          </cell>
        </row>
        <row r="34">
          <cell r="C34" t="str">
            <v>ATM-106-F-50</v>
          </cell>
          <cell r="D34" t="str">
            <v>UOX</v>
          </cell>
          <cell r="E34" t="str">
            <v>PWR</v>
          </cell>
          <cell r="F34">
            <v>50</v>
          </cell>
          <cell r="G34" t="str">
            <v>Fragment</v>
          </cell>
          <cell r="H34" t="str">
            <v>12-25</v>
          </cell>
          <cell r="I34" t="str">
            <v>Whole</v>
          </cell>
          <cell r="J34">
            <v>7</v>
          </cell>
          <cell r="L34" t="str">
            <v>No</v>
          </cell>
          <cell r="M34">
            <v>25</v>
          </cell>
          <cell r="N34" t="str">
            <v>Yes</v>
          </cell>
          <cell r="O34" t="str">
            <v>DIW</v>
          </cell>
          <cell r="P34">
            <v>18</v>
          </cell>
          <cell r="Q34" t="str">
            <v>IRF</v>
          </cell>
          <cell r="R34">
            <v>6.5</v>
          </cell>
          <cell r="S34">
            <v>0.1</v>
          </cell>
          <cell r="V34">
            <v>0.05</v>
          </cell>
          <cell r="X34" t="str">
            <v>Gap</v>
          </cell>
          <cell r="Y34" t="str">
            <v>some</v>
          </cell>
          <cell r="Z34" t="str">
            <v>Gray(1995)</v>
          </cell>
          <cell r="AA34">
            <v>1995</v>
          </cell>
          <cell r="AB34" t="str">
            <v>DI</v>
          </cell>
          <cell r="AC34" t="str">
            <v>R</v>
          </cell>
        </row>
        <row r="35">
          <cell r="C35" t="str">
            <v>ATM-106-P-50</v>
          </cell>
          <cell r="D35" t="str">
            <v>UOX</v>
          </cell>
          <cell r="E35" t="str">
            <v>PWR</v>
          </cell>
          <cell r="F35">
            <v>50</v>
          </cell>
          <cell r="G35" t="str">
            <v>Powder</v>
          </cell>
          <cell r="H35" t="str">
            <v>NM</v>
          </cell>
          <cell r="I35" t="str">
            <v>Whole</v>
          </cell>
          <cell r="J35" t="str">
            <v>60min</v>
          </cell>
          <cell r="L35" t="str">
            <v>No</v>
          </cell>
          <cell r="M35">
            <v>25</v>
          </cell>
          <cell r="N35" t="str">
            <v>Yes</v>
          </cell>
          <cell r="O35" t="str">
            <v>0.1 M HCl</v>
          </cell>
          <cell r="P35">
            <v>18</v>
          </cell>
          <cell r="Q35" t="str">
            <v>IRF</v>
          </cell>
          <cell r="R35">
            <v>1</v>
          </cell>
          <cell r="S35">
            <v>7.0000000000000007E-2</v>
          </cell>
          <cell r="V35">
            <v>0.12</v>
          </cell>
          <cell r="X35" t="str">
            <v>GB</v>
          </cell>
          <cell r="Y35" t="str">
            <v>some</v>
          </cell>
          <cell r="Z35" t="str">
            <v>Gray(1995)</v>
          </cell>
          <cell r="AA35">
            <v>1995</v>
          </cell>
          <cell r="AB35" t="str">
            <v>DI</v>
          </cell>
          <cell r="AC35" t="str">
            <v>R</v>
          </cell>
        </row>
        <row r="36">
          <cell r="C36" t="str">
            <v>ATM-106-F-50</v>
          </cell>
          <cell r="D36" t="str">
            <v>UOX</v>
          </cell>
          <cell r="E36" t="str">
            <v>PWR</v>
          </cell>
          <cell r="F36">
            <v>50</v>
          </cell>
          <cell r="G36" t="str">
            <v>Fragment</v>
          </cell>
          <cell r="H36" t="str">
            <v>12-25</v>
          </cell>
          <cell r="I36" t="str">
            <v>Whole</v>
          </cell>
          <cell r="J36" t="str">
            <v>24h</v>
          </cell>
          <cell r="L36" t="str">
            <v>No</v>
          </cell>
          <cell r="M36">
            <v>25</v>
          </cell>
          <cell r="N36" t="str">
            <v>Yes</v>
          </cell>
          <cell r="O36" t="str">
            <v>borate buffer</v>
          </cell>
          <cell r="P36">
            <v>18</v>
          </cell>
          <cell r="Q36" t="str">
            <v>IRF</v>
          </cell>
          <cell r="T36">
            <v>15</v>
          </cell>
          <cell r="X36" t="str">
            <v>Gap</v>
          </cell>
          <cell r="Y36" t="str">
            <v>no</v>
          </cell>
          <cell r="Z36" t="str">
            <v>Gray (1999)</v>
          </cell>
          <cell r="AA36">
            <v>1999</v>
          </cell>
        </row>
        <row r="37">
          <cell r="C37" t="str">
            <v>ATM-106-P-50</v>
          </cell>
          <cell r="D37" t="str">
            <v>UOX</v>
          </cell>
          <cell r="E37" t="str">
            <v>PWR</v>
          </cell>
          <cell r="F37">
            <v>50</v>
          </cell>
          <cell r="G37" t="str">
            <v>Powder</v>
          </cell>
          <cell r="H37" t="str">
            <v>NM</v>
          </cell>
          <cell r="I37" t="str">
            <v>Whole</v>
          </cell>
          <cell r="J37" t="str">
            <v>24h</v>
          </cell>
          <cell r="L37" t="str">
            <v>No</v>
          </cell>
          <cell r="M37">
            <v>25</v>
          </cell>
          <cell r="N37" t="str">
            <v>Yes</v>
          </cell>
          <cell r="O37" t="str">
            <v>borate buffer</v>
          </cell>
          <cell r="P37">
            <v>18</v>
          </cell>
          <cell r="Q37" t="str">
            <v>IRF</v>
          </cell>
          <cell r="T37">
            <v>7.6</v>
          </cell>
          <cell r="X37" t="str">
            <v>GB</v>
          </cell>
          <cell r="Y37" t="str">
            <v>no</v>
          </cell>
          <cell r="Z37" t="str">
            <v>Gray (1999)</v>
          </cell>
          <cell r="AA37">
            <v>1999</v>
          </cell>
        </row>
        <row r="38">
          <cell r="C38" t="str">
            <v>11-01</v>
          </cell>
          <cell r="D38" t="str">
            <v>UOX</v>
          </cell>
          <cell r="E38" t="str">
            <v>BWR</v>
          </cell>
          <cell r="F38">
            <v>27</v>
          </cell>
          <cell r="G38" t="str">
            <v>Fragment</v>
          </cell>
          <cell r="H38">
            <v>20</v>
          </cell>
          <cell r="I38" t="str">
            <v>Whole</v>
          </cell>
          <cell r="J38">
            <v>7</v>
          </cell>
          <cell r="K38" t="str">
            <v>Oxidizing</v>
          </cell>
          <cell r="L38" t="str">
            <v>yes</v>
          </cell>
          <cell r="M38" t="str">
            <v>20-25</v>
          </cell>
          <cell r="N38" t="str">
            <v>Yes</v>
          </cell>
          <cell r="O38" t="str">
            <v>GW</v>
          </cell>
          <cell r="Q38" t="str">
            <v>IRF</v>
          </cell>
          <cell r="R38">
            <v>0.23300000000000001</v>
          </cell>
          <cell r="S38">
            <v>5.6600000000000001E-3</v>
          </cell>
          <cell r="U38">
            <v>6.4699999999999994E-2</v>
          </cell>
          <cell r="V38">
            <v>4.8900000000000002E-3</v>
          </cell>
          <cell r="W38">
            <v>6.2300000000000003E-3</v>
          </cell>
          <cell r="X38" t="str">
            <v>Gap</v>
          </cell>
          <cell r="Y38" t="str">
            <v>Yes</v>
          </cell>
          <cell r="Z38" t="str">
            <v>Forsyth(1997)</v>
          </cell>
          <cell r="AA38">
            <v>1997</v>
          </cell>
          <cell r="AB38" t="str">
            <v>DI</v>
          </cell>
          <cell r="AC38" t="str">
            <v>R</v>
          </cell>
        </row>
        <row r="39">
          <cell r="C39" t="str">
            <v>11-02</v>
          </cell>
          <cell r="D39" t="str">
            <v>UOX</v>
          </cell>
          <cell r="E39" t="str">
            <v>BWR</v>
          </cell>
          <cell r="F39">
            <v>30.1</v>
          </cell>
          <cell r="G39" t="str">
            <v>Fragment</v>
          </cell>
          <cell r="H39">
            <v>20</v>
          </cell>
          <cell r="I39" t="str">
            <v>Whole</v>
          </cell>
          <cell r="J39">
            <v>7</v>
          </cell>
          <cell r="K39" t="str">
            <v>Oxidizing</v>
          </cell>
          <cell r="L39" t="str">
            <v>yes</v>
          </cell>
          <cell r="M39" t="str">
            <v>20-25</v>
          </cell>
          <cell r="N39" t="str">
            <v>Yes</v>
          </cell>
          <cell r="O39" t="str">
            <v>GW</v>
          </cell>
          <cell r="Q39" t="str">
            <v>IRF</v>
          </cell>
          <cell r="R39">
            <v>2.96E-3</v>
          </cell>
          <cell r="S39">
            <v>4.9899999999999996E-3</v>
          </cell>
          <cell r="U39">
            <v>7.9399999999999998E-2</v>
          </cell>
          <cell r="V39">
            <v>5.0200000000000002E-3</v>
          </cell>
          <cell r="W39">
            <v>6.2199999999999998E-3</v>
          </cell>
          <cell r="X39" t="str">
            <v>Gap</v>
          </cell>
          <cell r="Y39" t="str">
            <v>Yes</v>
          </cell>
          <cell r="Z39" t="str">
            <v>Forsyth(1997)</v>
          </cell>
          <cell r="AA39">
            <v>1997</v>
          </cell>
          <cell r="AB39" t="str">
            <v>DI</v>
          </cell>
          <cell r="AC39" t="str">
            <v>R</v>
          </cell>
        </row>
        <row r="40">
          <cell r="C40" t="str">
            <v>11-03</v>
          </cell>
          <cell r="D40" t="str">
            <v>UOX</v>
          </cell>
          <cell r="E40" t="str">
            <v>BWR</v>
          </cell>
          <cell r="F40">
            <v>32.700000000000003</v>
          </cell>
          <cell r="G40" t="str">
            <v>Fragment</v>
          </cell>
          <cell r="H40">
            <v>20</v>
          </cell>
          <cell r="I40" t="str">
            <v>Whole</v>
          </cell>
          <cell r="J40">
            <v>7</v>
          </cell>
          <cell r="K40" t="str">
            <v>Oxidizing</v>
          </cell>
          <cell r="L40" t="str">
            <v>yes</v>
          </cell>
          <cell r="M40" t="str">
            <v>20-25</v>
          </cell>
          <cell r="N40" t="str">
            <v>Yes</v>
          </cell>
          <cell r="O40" t="str">
            <v>GW</v>
          </cell>
          <cell r="Q40" t="str">
            <v>IRF</v>
          </cell>
          <cell r="R40">
            <v>0.32900000000000001</v>
          </cell>
          <cell r="S40">
            <v>8.4100000000000008E-3</v>
          </cell>
          <cell r="U40">
            <v>7.3200000000000001E-2</v>
          </cell>
          <cell r="V40">
            <v>2.8999999999999998E-3</v>
          </cell>
          <cell r="W40">
            <v>3.5699999999999998E-3</v>
          </cell>
          <cell r="X40" t="str">
            <v>Gap</v>
          </cell>
          <cell r="Y40" t="str">
            <v>Yes</v>
          </cell>
          <cell r="Z40" t="str">
            <v>Forsyth(1997)</v>
          </cell>
          <cell r="AA40">
            <v>1997</v>
          </cell>
          <cell r="AB40" t="str">
            <v>DI</v>
          </cell>
          <cell r="AC40" t="str">
            <v>R</v>
          </cell>
        </row>
        <row r="41">
          <cell r="C41" t="str">
            <v>11-04</v>
          </cell>
          <cell r="D41" t="str">
            <v>UOX</v>
          </cell>
          <cell r="E41" t="str">
            <v>BWR</v>
          </cell>
          <cell r="F41">
            <v>34.9</v>
          </cell>
          <cell r="G41" t="str">
            <v>Fragment</v>
          </cell>
          <cell r="H41">
            <v>20</v>
          </cell>
          <cell r="I41" t="str">
            <v>Whole</v>
          </cell>
          <cell r="J41">
            <v>7</v>
          </cell>
          <cell r="K41" t="str">
            <v>Oxidizing</v>
          </cell>
          <cell r="L41" t="str">
            <v>yes</v>
          </cell>
          <cell r="M41" t="str">
            <v>20-25</v>
          </cell>
          <cell r="N41" t="str">
            <v>Yes</v>
          </cell>
          <cell r="O41" t="str">
            <v>GW</v>
          </cell>
          <cell r="Q41" t="str">
            <v>IRF</v>
          </cell>
          <cell r="R41">
            <v>0.48799999999999999</v>
          </cell>
          <cell r="S41">
            <v>1.32E-2</v>
          </cell>
          <cell r="U41">
            <v>0.11899999999999999</v>
          </cell>
          <cell r="V41">
            <v>4.2599999999999999E-3</v>
          </cell>
          <cell r="W41">
            <v>5.3299999999999997E-3</v>
          </cell>
          <cell r="X41" t="str">
            <v>Gap</v>
          </cell>
          <cell r="Y41" t="str">
            <v>Yes</v>
          </cell>
          <cell r="Z41" t="str">
            <v>Forsyth(1997)</v>
          </cell>
          <cell r="AA41">
            <v>1997</v>
          </cell>
          <cell r="AB41" t="str">
            <v>DI</v>
          </cell>
          <cell r="AC41" t="str">
            <v>R</v>
          </cell>
        </row>
        <row r="42">
          <cell r="C42" t="str">
            <v>11-05</v>
          </cell>
          <cell r="D42" t="str">
            <v>UOX</v>
          </cell>
          <cell r="E42" t="str">
            <v>BWR</v>
          </cell>
          <cell r="F42">
            <v>40.1</v>
          </cell>
          <cell r="G42" t="str">
            <v>Fragment</v>
          </cell>
          <cell r="H42">
            <v>20</v>
          </cell>
          <cell r="I42" t="str">
            <v>Whole</v>
          </cell>
          <cell r="J42">
            <v>7</v>
          </cell>
          <cell r="K42" t="str">
            <v>Oxidizing</v>
          </cell>
          <cell r="L42" t="str">
            <v>yes</v>
          </cell>
          <cell r="M42" t="str">
            <v>20-25</v>
          </cell>
          <cell r="N42" t="str">
            <v>Yes</v>
          </cell>
          <cell r="O42" t="str">
            <v>GW</v>
          </cell>
          <cell r="Q42" t="str">
            <v>IRF</v>
          </cell>
          <cell r="R42">
            <v>0.72199999999999998</v>
          </cell>
          <cell r="S42">
            <v>1.9699999999999999E-2</v>
          </cell>
          <cell r="U42">
            <v>0.16200000000000001</v>
          </cell>
          <cell r="V42">
            <v>3.2000000000000002E-3</v>
          </cell>
          <cell r="W42">
            <v>4.2500000000000003E-3</v>
          </cell>
          <cell r="X42" t="str">
            <v>Gap</v>
          </cell>
          <cell r="Y42" t="str">
            <v>Yes</v>
          </cell>
          <cell r="Z42" t="str">
            <v>Forsyth(1997)</v>
          </cell>
          <cell r="AA42">
            <v>1997</v>
          </cell>
          <cell r="AB42" t="str">
            <v>DI</v>
          </cell>
          <cell r="AC42" t="str">
            <v>R</v>
          </cell>
        </row>
        <row r="43">
          <cell r="C43" t="str">
            <v>11-07</v>
          </cell>
          <cell r="D43" t="str">
            <v>UOX</v>
          </cell>
          <cell r="E43" t="str">
            <v>BWR</v>
          </cell>
          <cell r="F43">
            <v>42.7</v>
          </cell>
          <cell r="G43" t="str">
            <v>Fragment</v>
          </cell>
          <cell r="H43">
            <v>20</v>
          </cell>
          <cell r="I43" t="str">
            <v>Whole</v>
          </cell>
          <cell r="J43">
            <v>7</v>
          </cell>
          <cell r="K43" t="str">
            <v>Oxidizing</v>
          </cell>
          <cell r="L43" t="str">
            <v>No</v>
          </cell>
          <cell r="M43" t="str">
            <v>20-25</v>
          </cell>
          <cell r="N43" t="str">
            <v>Yes</v>
          </cell>
          <cell r="O43" t="str">
            <v>DIW</v>
          </cell>
          <cell r="Q43" t="str">
            <v>IRF</v>
          </cell>
          <cell r="R43">
            <v>0.61</v>
          </cell>
          <cell r="S43">
            <v>1.82E-3</v>
          </cell>
          <cell r="U43">
            <v>0.13300000000000001</v>
          </cell>
          <cell r="V43">
            <v>2.2699999999999999E-3</v>
          </cell>
          <cell r="W43">
            <v>9.2100000000000005E-4</v>
          </cell>
          <cell r="X43" t="str">
            <v>Gap</v>
          </cell>
          <cell r="Y43" t="str">
            <v>Yes</v>
          </cell>
          <cell r="Z43" t="str">
            <v>Forsyth(1997)</v>
          </cell>
          <cell r="AA43">
            <v>1997</v>
          </cell>
          <cell r="AB43" t="str">
            <v>DI</v>
          </cell>
          <cell r="AC43" t="str">
            <v>R</v>
          </cell>
        </row>
        <row r="44">
          <cell r="C44" t="str">
            <v>11-08</v>
          </cell>
          <cell r="D44" t="str">
            <v>UOX</v>
          </cell>
          <cell r="E44" t="str">
            <v>BWR</v>
          </cell>
          <cell r="F44">
            <v>43.8</v>
          </cell>
          <cell r="G44" t="str">
            <v>Fragment</v>
          </cell>
          <cell r="H44">
            <v>20</v>
          </cell>
          <cell r="I44" t="str">
            <v>Whole</v>
          </cell>
          <cell r="J44">
            <v>7</v>
          </cell>
          <cell r="K44" t="str">
            <v>Oxidizing</v>
          </cell>
          <cell r="L44" t="str">
            <v>yes</v>
          </cell>
          <cell r="M44" t="str">
            <v>20-25</v>
          </cell>
          <cell r="N44" t="str">
            <v>Yes</v>
          </cell>
          <cell r="O44" t="str">
            <v>GW</v>
          </cell>
          <cell r="Q44" t="str">
            <v>IRF</v>
          </cell>
          <cell r="R44">
            <v>0.77200000000000002</v>
          </cell>
          <cell r="S44">
            <v>1.5900000000000001E-2</v>
          </cell>
          <cell r="U44">
            <v>0.17</v>
          </cell>
          <cell r="V44">
            <v>4.3600000000000002E-3</v>
          </cell>
          <cell r="W44">
            <v>9.4400000000000005E-3</v>
          </cell>
          <cell r="X44" t="str">
            <v>Gap</v>
          </cell>
          <cell r="Y44" t="str">
            <v>Yes</v>
          </cell>
          <cell r="Z44" t="str">
            <v>Forsyth(1997)</v>
          </cell>
          <cell r="AA44">
            <v>1997</v>
          </cell>
          <cell r="AB44" t="str">
            <v>DI</v>
          </cell>
          <cell r="AC44" t="str">
            <v>R</v>
          </cell>
        </row>
        <row r="45">
          <cell r="C45" t="str">
            <v>11-10</v>
          </cell>
          <cell r="D45" t="str">
            <v>UOX</v>
          </cell>
          <cell r="E45" t="str">
            <v>BWR</v>
          </cell>
          <cell r="F45">
            <v>45.8</v>
          </cell>
          <cell r="G45" t="str">
            <v>Fragment</v>
          </cell>
          <cell r="H45">
            <v>20</v>
          </cell>
          <cell r="I45" t="str">
            <v>Whole</v>
          </cell>
          <cell r="J45">
            <v>7</v>
          </cell>
          <cell r="K45" t="str">
            <v>Oxidizing</v>
          </cell>
          <cell r="L45" t="str">
            <v>yes</v>
          </cell>
          <cell r="M45" t="str">
            <v>20-25</v>
          </cell>
          <cell r="N45" t="str">
            <v>Yes</v>
          </cell>
          <cell r="O45" t="str">
            <v>GW</v>
          </cell>
          <cell r="Q45" t="str">
            <v>IRF</v>
          </cell>
          <cell r="R45">
            <v>0.65400000000000003</v>
          </cell>
          <cell r="S45">
            <v>6.8199999999999997E-3</v>
          </cell>
          <cell r="U45">
            <v>0.159</v>
          </cell>
          <cell r="V45">
            <v>1.0200000000000001E-2</v>
          </cell>
          <cell r="W45">
            <v>9.5200000000000007E-3</v>
          </cell>
          <cell r="X45" t="str">
            <v>Gap</v>
          </cell>
          <cell r="Y45" t="str">
            <v>Yes</v>
          </cell>
          <cell r="Z45" t="str">
            <v>Forsyth(1997)</v>
          </cell>
          <cell r="AA45">
            <v>1997</v>
          </cell>
          <cell r="AB45" t="str">
            <v>DI</v>
          </cell>
          <cell r="AC45" t="str">
            <v>R</v>
          </cell>
        </row>
        <row r="46">
          <cell r="C46" t="str">
            <v>11-11</v>
          </cell>
          <cell r="D46" t="str">
            <v>UOX</v>
          </cell>
          <cell r="E46" t="str">
            <v>BWR</v>
          </cell>
          <cell r="F46">
            <v>46.5</v>
          </cell>
          <cell r="G46" t="str">
            <v>Fragment</v>
          </cell>
          <cell r="H46">
            <v>20</v>
          </cell>
          <cell r="I46" t="str">
            <v>Whole</v>
          </cell>
          <cell r="J46">
            <v>7</v>
          </cell>
          <cell r="K46" t="str">
            <v>Oxidizing</v>
          </cell>
          <cell r="L46" t="str">
            <v>yes</v>
          </cell>
          <cell r="M46" t="str">
            <v>20-25</v>
          </cell>
          <cell r="N46" t="str">
            <v>Yes</v>
          </cell>
          <cell r="O46" t="str">
            <v>GW</v>
          </cell>
          <cell r="Q46" t="str">
            <v>IRF</v>
          </cell>
          <cell r="R46">
            <v>0.50800000000000001</v>
          </cell>
          <cell r="S46">
            <v>7.6899999999999998E-3</v>
          </cell>
          <cell r="U46">
            <v>8.5500000000000007E-2</v>
          </cell>
          <cell r="V46">
            <v>7.8600000000000007E-3</v>
          </cell>
          <cell r="W46">
            <v>5.0699999999999999E-3</v>
          </cell>
          <cell r="X46" t="str">
            <v>Gap</v>
          </cell>
          <cell r="Y46" t="str">
            <v>Yes</v>
          </cell>
          <cell r="Z46" t="str">
            <v>Forsyth(1997)</v>
          </cell>
          <cell r="AA46">
            <v>1997</v>
          </cell>
          <cell r="AB46" t="str">
            <v>DI</v>
          </cell>
          <cell r="AC46" t="str">
            <v>R</v>
          </cell>
        </row>
        <row r="47">
          <cell r="C47" t="str">
            <v>11-12</v>
          </cell>
          <cell r="D47" t="str">
            <v>UOX</v>
          </cell>
          <cell r="E47" t="str">
            <v>BWR</v>
          </cell>
          <cell r="F47">
            <v>47</v>
          </cell>
          <cell r="G47" t="str">
            <v>Fragment</v>
          </cell>
          <cell r="H47">
            <v>20</v>
          </cell>
          <cell r="I47" t="str">
            <v>Whole</v>
          </cell>
          <cell r="J47">
            <v>7</v>
          </cell>
          <cell r="K47" t="str">
            <v>Oxidizing</v>
          </cell>
          <cell r="L47" t="str">
            <v>yes</v>
          </cell>
          <cell r="M47" t="str">
            <v>20-25</v>
          </cell>
          <cell r="N47" t="str">
            <v>Yes</v>
          </cell>
          <cell r="O47" t="str">
            <v>GW</v>
          </cell>
          <cell r="Q47" t="str">
            <v>IRF</v>
          </cell>
          <cell r="R47">
            <v>0.41899999999999998</v>
          </cell>
          <cell r="S47">
            <v>4.9699999999999996E-3</v>
          </cell>
          <cell r="U47">
            <v>8.8400000000000006E-2</v>
          </cell>
          <cell r="V47">
            <v>7.7600000000000004E-3</v>
          </cell>
          <cell r="W47">
            <v>9.7599999999999996E-3</v>
          </cell>
          <cell r="X47" t="str">
            <v>Gap</v>
          </cell>
          <cell r="Y47" t="str">
            <v>Yes</v>
          </cell>
          <cell r="Z47" t="str">
            <v>Forsyth(1997)</v>
          </cell>
          <cell r="AA47">
            <v>1997</v>
          </cell>
          <cell r="AB47" t="str">
            <v>DI</v>
          </cell>
          <cell r="AC47" t="str">
            <v>R</v>
          </cell>
        </row>
        <row r="48">
          <cell r="C48" t="str">
            <v>11-14</v>
          </cell>
          <cell r="D48" t="str">
            <v>UOX</v>
          </cell>
          <cell r="E48" t="str">
            <v>BWR</v>
          </cell>
          <cell r="F48">
            <v>48.1</v>
          </cell>
          <cell r="G48" t="str">
            <v>Fragment</v>
          </cell>
          <cell r="H48">
            <v>20</v>
          </cell>
          <cell r="I48" t="str">
            <v>Whole</v>
          </cell>
          <cell r="J48">
            <v>7</v>
          </cell>
          <cell r="K48" t="str">
            <v>Oxidizing</v>
          </cell>
          <cell r="L48" t="str">
            <v>No</v>
          </cell>
          <cell r="M48" t="str">
            <v>20-25</v>
          </cell>
          <cell r="N48" t="str">
            <v>Yes</v>
          </cell>
          <cell r="O48" t="str">
            <v>DIW</v>
          </cell>
          <cell r="Q48" t="str">
            <v>IRF</v>
          </cell>
          <cell r="R48">
            <v>0.34</v>
          </cell>
          <cell r="S48">
            <v>2.8800000000000002E-3</v>
          </cell>
          <cell r="U48">
            <v>6.88E-2</v>
          </cell>
          <cell r="V48">
            <v>6.5900000000000004E-3</v>
          </cell>
          <cell r="W48">
            <v>5.6899999999999997E-3</v>
          </cell>
          <cell r="X48" t="str">
            <v>Gap</v>
          </cell>
          <cell r="Y48" t="str">
            <v>Yes</v>
          </cell>
          <cell r="Z48" t="str">
            <v>Forsyth(1997)</v>
          </cell>
          <cell r="AA48">
            <v>1997</v>
          </cell>
          <cell r="AB48" t="str">
            <v>DI</v>
          </cell>
          <cell r="AC48" t="str">
            <v>R</v>
          </cell>
        </row>
        <row r="49">
          <cell r="C49" t="str">
            <v>11-16</v>
          </cell>
          <cell r="D49" t="str">
            <v>UOX</v>
          </cell>
          <cell r="E49" t="str">
            <v>BWR</v>
          </cell>
          <cell r="F49">
            <v>48.8</v>
          </cell>
          <cell r="G49" t="str">
            <v>Fragment</v>
          </cell>
          <cell r="H49">
            <v>20</v>
          </cell>
          <cell r="I49" t="str">
            <v>Whole</v>
          </cell>
          <cell r="J49">
            <v>7</v>
          </cell>
          <cell r="K49" t="str">
            <v>Oxidizing</v>
          </cell>
          <cell r="L49" t="str">
            <v>yes</v>
          </cell>
          <cell r="M49" t="str">
            <v>20-25</v>
          </cell>
          <cell r="N49" t="str">
            <v>Yes</v>
          </cell>
          <cell r="O49" t="str">
            <v>GW</v>
          </cell>
          <cell r="Q49" t="str">
            <v>IRF</v>
          </cell>
          <cell r="R49">
            <v>0.156</v>
          </cell>
          <cell r="S49">
            <v>3.8500000000000001E-3</v>
          </cell>
          <cell r="U49">
            <v>2.86E-2</v>
          </cell>
          <cell r="V49">
            <v>6.0800000000000003E-3</v>
          </cell>
          <cell r="W49">
            <v>7.8100000000000001E-3</v>
          </cell>
          <cell r="X49" t="str">
            <v>Gap</v>
          </cell>
          <cell r="Y49" t="str">
            <v>Yes</v>
          </cell>
          <cell r="Z49" t="str">
            <v>Forsyth(1997)</v>
          </cell>
          <cell r="AA49">
            <v>1997</v>
          </cell>
          <cell r="AB49" t="str">
            <v>DI</v>
          </cell>
          <cell r="AC49" t="str">
            <v>R</v>
          </cell>
        </row>
        <row r="50">
          <cell r="C50" t="str">
            <v>irradiated UO2</v>
          </cell>
          <cell r="D50" t="str">
            <v>UOX</v>
          </cell>
          <cell r="F50">
            <v>54</v>
          </cell>
          <cell r="G50" t="str">
            <v>Powder</v>
          </cell>
          <cell r="J50">
            <v>31</v>
          </cell>
          <cell r="K50" t="str">
            <v>Air</v>
          </cell>
          <cell r="L50" t="str">
            <v>no</v>
          </cell>
          <cell r="M50" t="str">
            <v>25 ± 2</v>
          </cell>
          <cell r="O50" t="str">
            <v>DIW</v>
          </cell>
          <cell r="Q50" t="str">
            <v>FIAP</v>
          </cell>
          <cell r="S50">
            <v>2.88</v>
          </cell>
          <cell r="W50">
            <v>1.4</v>
          </cell>
          <cell r="X50" t="str">
            <v>GB</v>
          </cell>
          <cell r="Y50" t="str">
            <v>Yes</v>
          </cell>
          <cell r="Z50" t="str">
            <v>Serrano (1998)</v>
          </cell>
          <cell r="AA50">
            <v>1998</v>
          </cell>
        </row>
        <row r="51">
          <cell r="C51" t="str">
            <v>irradiated MOX</v>
          </cell>
          <cell r="D51" t="str">
            <v>MOX</v>
          </cell>
          <cell r="F51">
            <v>30</v>
          </cell>
          <cell r="G51" t="str">
            <v>Powder</v>
          </cell>
          <cell r="J51">
            <v>31</v>
          </cell>
          <cell r="K51" t="str">
            <v>Air</v>
          </cell>
          <cell r="L51" t="str">
            <v>no</v>
          </cell>
          <cell r="M51" t="str">
            <v>25 ± 2</v>
          </cell>
          <cell r="O51" t="str">
            <v>DIW</v>
          </cell>
          <cell r="Q51" t="str">
            <v>FIAP</v>
          </cell>
          <cell r="S51">
            <v>2.08</v>
          </cell>
          <cell r="W51">
            <v>0.16</v>
          </cell>
          <cell r="X51" t="str">
            <v>GB</v>
          </cell>
          <cell r="Y51" t="str">
            <v>Yes</v>
          </cell>
          <cell r="Z51" t="str">
            <v>Serrano (1998)</v>
          </cell>
          <cell r="AA51">
            <v>1998</v>
          </cell>
        </row>
        <row r="52">
          <cell r="C52" t="str">
            <v>MOX 12</v>
          </cell>
          <cell r="D52" t="str">
            <v>MOX</v>
          </cell>
          <cell r="F52">
            <v>12</v>
          </cell>
          <cell r="G52" t="str">
            <v>Bare fuel</v>
          </cell>
          <cell r="H52">
            <v>60</v>
          </cell>
          <cell r="I52" t="str">
            <v>Whole</v>
          </cell>
          <cell r="J52">
            <v>315</v>
          </cell>
          <cell r="L52" t="str">
            <v>No</v>
          </cell>
          <cell r="M52">
            <v>100</v>
          </cell>
          <cell r="O52" t="str">
            <v>DIW</v>
          </cell>
          <cell r="Q52" t="str">
            <v>FIAP</v>
          </cell>
          <cell r="R52">
            <v>12.9</v>
          </cell>
          <cell r="S52">
            <v>3.4799999999999998E-2</v>
          </cell>
          <cell r="T52">
            <v>0.93799999999999994</v>
          </cell>
          <cell r="X52" t="str">
            <v>Gap</v>
          </cell>
          <cell r="Y52" t="str">
            <v>No</v>
          </cell>
          <cell r="Z52" t="str">
            <v>Glatz(1999)</v>
          </cell>
          <cell r="AA52">
            <v>1999</v>
          </cell>
          <cell r="AB52" t="str">
            <v>DI</v>
          </cell>
          <cell r="AC52" t="str">
            <v>R</v>
          </cell>
        </row>
        <row r="53">
          <cell r="C53" t="str">
            <v>MOX 20</v>
          </cell>
          <cell r="D53" t="str">
            <v>MOX</v>
          </cell>
          <cell r="F53">
            <v>20</v>
          </cell>
          <cell r="G53" t="str">
            <v>Bare fuel</v>
          </cell>
          <cell r="H53">
            <v>60</v>
          </cell>
          <cell r="I53" t="str">
            <v>Whole</v>
          </cell>
          <cell r="J53">
            <v>315</v>
          </cell>
          <cell r="L53" t="str">
            <v>no</v>
          </cell>
          <cell r="M53">
            <v>100</v>
          </cell>
          <cell r="O53" t="str">
            <v>DIW</v>
          </cell>
          <cell r="Q53" t="str">
            <v>FIAP</v>
          </cell>
          <cell r="R53">
            <v>16.5</v>
          </cell>
          <cell r="S53">
            <v>4.2299999999999997E-2</v>
          </cell>
          <cell r="T53">
            <v>1.22</v>
          </cell>
          <cell r="X53" t="str">
            <v>Gap</v>
          </cell>
          <cell r="Y53" t="str">
            <v>No</v>
          </cell>
          <cell r="Z53" t="str">
            <v>Glatz(1999)</v>
          </cell>
          <cell r="AA53">
            <v>1999</v>
          </cell>
          <cell r="AB53" t="str">
            <v>DI</v>
          </cell>
          <cell r="AC53" t="str">
            <v>R</v>
          </cell>
        </row>
        <row r="54">
          <cell r="C54" t="str">
            <v>MOX 25</v>
          </cell>
          <cell r="D54" t="str">
            <v>MOX</v>
          </cell>
          <cell r="F54">
            <v>25</v>
          </cell>
          <cell r="G54" t="str">
            <v>Bare fuel</v>
          </cell>
          <cell r="H54">
            <v>60</v>
          </cell>
          <cell r="I54" t="str">
            <v>Whole</v>
          </cell>
          <cell r="J54">
            <v>315</v>
          </cell>
          <cell r="L54" t="str">
            <v>no</v>
          </cell>
          <cell r="M54">
            <v>100</v>
          </cell>
          <cell r="O54" t="str">
            <v>DIW</v>
          </cell>
          <cell r="Q54" t="str">
            <v>FIAP</v>
          </cell>
          <cell r="R54">
            <v>14.7</v>
          </cell>
          <cell r="S54">
            <v>4.2000000000000003E-2</v>
          </cell>
          <cell r="T54">
            <v>2.56</v>
          </cell>
          <cell r="X54" t="str">
            <v>Gap</v>
          </cell>
          <cell r="Y54" t="str">
            <v>No</v>
          </cell>
          <cell r="Z54" t="str">
            <v>Glatz(1999)</v>
          </cell>
          <cell r="AA54">
            <v>1999</v>
          </cell>
          <cell r="AB54" t="str">
            <v>DI</v>
          </cell>
          <cell r="AC54" t="str">
            <v>R</v>
          </cell>
        </row>
        <row r="55">
          <cell r="C55" t="str">
            <v>UO2 30</v>
          </cell>
          <cell r="D55" t="str">
            <v>UOX</v>
          </cell>
          <cell r="F55">
            <v>30</v>
          </cell>
          <cell r="G55" t="str">
            <v>Bare fuel</v>
          </cell>
          <cell r="H55">
            <v>60</v>
          </cell>
          <cell r="I55" t="str">
            <v>Whole</v>
          </cell>
          <cell r="J55">
            <v>315</v>
          </cell>
          <cell r="L55" t="str">
            <v>no</v>
          </cell>
          <cell r="M55">
            <v>100</v>
          </cell>
          <cell r="O55" t="str">
            <v>DIW</v>
          </cell>
          <cell r="Q55" t="str">
            <v>FIAP</v>
          </cell>
          <cell r="R55">
            <v>0.39700000000000002</v>
          </cell>
          <cell r="S55">
            <v>1.2999999999999999E-2</v>
          </cell>
          <cell r="T55">
            <v>6.1800000000000001E-2</v>
          </cell>
          <cell r="X55" t="str">
            <v>Gap</v>
          </cell>
          <cell r="Y55" t="str">
            <v>No</v>
          </cell>
          <cell r="Z55" t="str">
            <v>Glatz(1999)</v>
          </cell>
          <cell r="AA55">
            <v>1999</v>
          </cell>
          <cell r="AB55" t="str">
            <v>DI</v>
          </cell>
          <cell r="AC55" t="str">
            <v>R</v>
          </cell>
        </row>
        <row r="56">
          <cell r="C56" t="str">
            <v>UO2 50</v>
          </cell>
          <cell r="D56" t="str">
            <v>UOX</v>
          </cell>
          <cell r="F56">
            <v>50</v>
          </cell>
          <cell r="G56" t="str">
            <v>Bare fuel</v>
          </cell>
          <cell r="H56">
            <v>60</v>
          </cell>
          <cell r="I56" t="str">
            <v>Whole</v>
          </cell>
          <cell r="J56">
            <v>315</v>
          </cell>
          <cell r="L56" t="str">
            <v>no</v>
          </cell>
          <cell r="M56">
            <v>100</v>
          </cell>
          <cell r="O56" t="str">
            <v>DIW</v>
          </cell>
          <cell r="Q56" t="str">
            <v>FIAP</v>
          </cell>
          <cell r="R56">
            <v>1.02</v>
          </cell>
          <cell r="S56">
            <v>1.34E-2</v>
          </cell>
          <cell r="T56">
            <v>0.16600000000000001</v>
          </cell>
          <cell r="X56" t="str">
            <v>Gap</v>
          </cell>
          <cell r="Y56" t="str">
            <v>No</v>
          </cell>
          <cell r="Z56" t="str">
            <v>Glatz(1999)</v>
          </cell>
          <cell r="AA56">
            <v>1999</v>
          </cell>
          <cell r="AB56" t="str">
            <v>DI</v>
          </cell>
          <cell r="AC56" t="str">
            <v>R</v>
          </cell>
        </row>
        <row r="57">
          <cell r="C57" t="str">
            <v>UO2 50*</v>
          </cell>
          <cell r="D57" t="str">
            <v>UOX</v>
          </cell>
          <cell r="F57">
            <v>50</v>
          </cell>
          <cell r="G57" t="str">
            <v>Bare fuel</v>
          </cell>
          <cell r="H57">
            <v>60</v>
          </cell>
          <cell r="I57" t="str">
            <v>Whole</v>
          </cell>
          <cell r="J57">
            <v>315</v>
          </cell>
          <cell r="L57" t="str">
            <v>no</v>
          </cell>
          <cell r="M57">
            <v>100</v>
          </cell>
          <cell r="O57" t="str">
            <v>DIW</v>
          </cell>
          <cell r="Q57" t="str">
            <v>FIAP</v>
          </cell>
          <cell r="R57">
            <v>0.42499999999999999</v>
          </cell>
          <cell r="S57">
            <v>8.3499999999999998E-3</v>
          </cell>
          <cell r="T57">
            <v>1.55E-2</v>
          </cell>
          <cell r="X57" t="str">
            <v>Gap</v>
          </cell>
          <cell r="Y57" t="str">
            <v>No</v>
          </cell>
          <cell r="Z57" t="str">
            <v>Glatz(1999)</v>
          </cell>
          <cell r="AA57">
            <v>1999</v>
          </cell>
          <cell r="AB57" t="str">
            <v>DI</v>
          </cell>
          <cell r="AC57" t="str">
            <v>R</v>
          </cell>
        </row>
        <row r="58">
          <cell r="C58" t="str">
            <v>AL 121/1g</v>
          </cell>
          <cell r="D58" t="str">
            <v>UOX</v>
          </cell>
          <cell r="E58" t="str">
            <v>PWR</v>
          </cell>
          <cell r="F58">
            <v>52.3</v>
          </cell>
          <cell r="G58" t="str">
            <v>Fragment</v>
          </cell>
          <cell r="J58">
            <v>107</v>
          </cell>
          <cell r="L58" t="str">
            <v>no</v>
          </cell>
          <cell r="M58">
            <v>90</v>
          </cell>
          <cell r="O58" t="str">
            <v>MgCl2</v>
          </cell>
          <cell r="R58">
            <v>1.92</v>
          </cell>
          <cell r="X58" t="str">
            <v>Gap</v>
          </cell>
          <cell r="Z58" t="str">
            <v>Loida (1999)</v>
          </cell>
          <cell r="AA58">
            <v>1999</v>
          </cell>
          <cell r="AB58" t="str">
            <v>Paper not available</v>
          </cell>
        </row>
        <row r="59">
          <cell r="C59" t="str">
            <v>AL 141/1g</v>
          </cell>
          <cell r="D59" t="str">
            <v>UOX</v>
          </cell>
          <cell r="E59" t="str">
            <v>PWR</v>
          </cell>
          <cell r="F59">
            <v>52.3</v>
          </cell>
          <cell r="G59" t="str">
            <v>Fragment</v>
          </cell>
          <cell r="J59">
            <v>106</v>
          </cell>
          <cell r="L59" t="str">
            <v>no</v>
          </cell>
          <cell r="M59">
            <v>150</v>
          </cell>
          <cell r="O59" t="str">
            <v>MgCl2</v>
          </cell>
          <cell r="R59">
            <v>2.44</v>
          </cell>
          <cell r="X59" t="str">
            <v>Gap</v>
          </cell>
          <cell r="Z59" t="str">
            <v>Loida (1999)</v>
          </cell>
          <cell r="AA59">
            <v>1999</v>
          </cell>
          <cell r="AB59" t="str">
            <v>Paper not available</v>
          </cell>
        </row>
        <row r="60">
          <cell r="C60" t="str">
            <v>A6 (0-2)g</v>
          </cell>
          <cell r="D60" t="str">
            <v>UOX</v>
          </cell>
          <cell r="E60" t="str">
            <v>PWR</v>
          </cell>
          <cell r="F60">
            <v>36.6</v>
          </cell>
          <cell r="G60" t="str">
            <v>Pellet</v>
          </cell>
          <cell r="I60" t="str">
            <v>Whole</v>
          </cell>
          <cell r="J60">
            <v>57</v>
          </cell>
          <cell r="L60" t="str">
            <v>no</v>
          </cell>
          <cell r="M60">
            <v>100</v>
          </cell>
          <cell r="O60" t="str">
            <v>MgCl2</v>
          </cell>
          <cell r="R60">
            <v>1.19</v>
          </cell>
          <cell r="X60" t="str">
            <v>Gap</v>
          </cell>
          <cell r="Z60" t="str">
            <v>Loida (1999)</v>
          </cell>
          <cell r="AA60">
            <v>1999</v>
          </cell>
          <cell r="AB60" t="str">
            <v>Paper not available</v>
          </cell>
        </row>
        <row r="61">
          <cell r="C61" t="str">
            <v>A2 (0-2)g</v>
          </cell>
          <cell r="D61" t="str">
            <v>UOX</v>
          </cell>
          <cell r="E61" t="str">
            <v>PWR</v>
          </cell>
          <cell r="F61">
            <v>36.6</v>
          </cell>
          <cell r="G61" t="str">
            <v>Pellet</v>
          </cell>
          <cell r="I61" t="str">
            <v>Whole</v>
          </cell>
          <cell r="J61">
            <v>46</v>
          </cell>
          <cell r="L61" t="str">
            <v>no</v>
          </cell>
          <cell r="M61">
            <v>200</v>
          </cell>
          <cell r="O61" t="str">
            <v>MgCl2</v>
          </cell>
          <cell r="R61">
            <v>2.2400000000000002</v>
          </cell>
          <cell r="X61" t="str">
            <v>Gap</v>
          </cell>
          <cell r="Z61" t="str">
            <v>Loida (1999)</v>
          </cell>
          <cell r="AA61">
            <v>1999</v>
          </cell>
          <cell r="AB61" t="str">
            <v>Paper not available</v>
          </cell>
        </row>
        <row r="62">
          <cell r="C62" t="str">
            <v>A4 (0-2)g</v>
          </cell>
          <cell r="D62" t="str">
            <v>UOX</v>
          </cell>
          <cell r="E62" t="str">
            <v>PWR</v>
          </cell>
          <cell r="F62">
            <v>37.4</v>
          </cell>
          <cell r="G62" t="str">
            <v>Pellet</v>
          </cell>
          <cell r="I62" t="str">
            <v>Whole</v>
          </cell>
          <cell r="J62">
            <v>46</v>
          </cell>
          <cell r="L62" t="str">
            <v>no</v>
          </cell>
          <cell r="M62">
            <v>200</v>
          </cell>
          <cell r="O62" t="str">
            <v>MgCl2</v>
          </cell>
          <cell r="R62">
            <v>17.579999999999998</v>
          </cell>
          <cell r="X62" t="str">
            <v>Gap</v>
          </cell>
          <cell r="Z62" t="str">
            <v>Loida (1999)</v>
          </cell>
          <cell r="AA62">
            <v>1999</v>
          </cell>
          <cell r="AB62" t="str">
            <v>Paper not available</v>
          </cell>
        </row>
        <row r="63">
          <cell r="C63" t="str">
            <v>AL 24/1g</v>
          </cell>
          <cell r="D63" t="str">
            <v>UOX</v>
          </cell>
          <cell r="E63" t="str">
            <v>PWR</v>
          </cell>
          <cell r="F63">
            <v>52.3</v>
          </cell>
          <cell r="G63" t="str">
            <v>Fragment</v>
          </cell>
          <cell r="J63">
            <v>100</v>
          </cell>
          <cell r="L63" t="str">
            <v>no</v>
          </cell>
          <cell r="M63">
            <v>100</v>
          </cell>
          <cell r="O63" t="str">
            <v>NaCl</v>
          </cell>
          <cell r="R63">
            <v>1.89</v>
          </cell>
          <cell r="X63" t="str">
            <v>Gap</v>
          </cell>
          <cell r="Z63" t="str">
            <v>Loida (1999)</v>
          </cell>
          <cell r="AA63">
            <v>1999</v>
          </cell>
          <cell r="AB63" t="str">
            <v>Paper not available</v>
          </cell>
        </row>
        <row r="64">
          <cell r="C64" t="str">
            <v>A5 (0-2)g</v>
          </cell>
          <cell r="D64" t="str">
            <v>UOX</v>
          </cell>
          <cell r="E64" t="str">
            <v>PWR</v>
          </cell>
          <cell r="F64">
            <v>36.6</v>
          </cell>
          <cell r="G64" t="str">
            <v>Pellet</v>
          </cell>
          <cell r="I64" t="str">
            <v>Whole</v>
          </cell>
          <cell r="J64">
            <v>57</v>
          </cell>
          <cell r="L64" t="str">
            <v>no</v>
          </cell>
          <cell r="M64">
            <v>100</v>
          </cell>
          <cell r="O64" t="str">
            <v>NaCl</v>
          </cell>
          <cell r="R64">
            <v>1.5</v>
          </cell>
          <cell r="X64" t="str">
            <v>Gap</v>
          </cell>
          <cell r="Z64" t="str">
            <v>Loida (1999)</v>
          </cell>
          <cell r="AA64">
            <v>1999</v>
          </cell>
          <cell r="AB64" t="str">
            <v>Paper not available</v>
          </cell>
        </row>
        <row r="65">
          <cell r="C65" t="str">
            <v>A1 (0-2)g</v>
          </cell>
          <cell r="D65" t="str">
            <v>UOX</v>
          </cell>
          <cell r="E65" t="str">
            <v>PWR</v>
          </cell>
          <cell r="F65">
            <v>36.6</v>
          </cell>
          <cell r="G65" t="str">
            <v>Pellet</v>
          </cell>
          <cell r="I65" t="str">
            <v>Whole</v>
          </cell>
          <cell r="J65">
            <v>59</v>
          </cell>
          <cell r="L65" t="str">
            <v>no</v>
          </cell>
          <cell r="M65">
            <v>200</v>
          </cell>
          <cell r="O65" t="str">
            <v>NaCl</v>
          </cell>
          <cell r="R65">
            <v>3.68</v>
          </cell>
          <cell r="X65" t="str">
            <v>Gap</v>
          </cell>
          <cell r="Z65" t="str">
            <v>Loida (1999)</v>
          </cell>
          <cell r="AA65">
            <v>1999</v>
          </cell>
          <cell r="AB65" t="str">
            <v>Paper not available</v>
          </cell>
        </row>
        <row r="66">
          <cell r="C66" t="str">
            <v>A3 (0-2)g</v>
          </cell>
          <cell r="D66" t="str">
            <v>UOX</v>
          </cell>
          <cell r="E66" t="str">
            <v>PWR</v>
          </cell>
          <cell r="F66">
            <v>37.4</v>
          </cell>
          <cell r="G66" t="str">
            <v>Pellet</v>
          </cell>
          <cell r="I66" t="str">
            <v>Whole</v>
          </cell>
          <cell r="J66">
            <v>59</v>
          </cell>
          <cell r="L66" t="str">
            <v>no</v>
          </cell>
          <cell r="M66">
            <v>200</v>
          </cell>
          <cell r="O66" t="str">
            <v>NaCl</v>
          </cell>
          <cell r="R66">
            <v>22.39</v>
          </cell>
          <cell r="X66" t="str">
            <v>Gap</v>
          </cell>
          <cell r="Z66" t="str">
            <v>Loida (1999)</v>
          </cell>
          <cell r="AA66">
            <v>1999</v>
          </cell>
          <cell r="AB66" t="str">
            <v>Paper not available</v>
          </cell>
        </row>
        <row r="67">
          <cell r="C67" t="str">
            <v>K13W1-2g</v>
          </cell>
          <cell r="D67" t="str">
            <v>UOX</v>
          </cell>
          <cell r="E67" t="str">
            <v>PWR</v>
          </cell>
          <cell r="F67">
            <v>50.4</v>
          </cell>
          <cell r="G67" t="str">
            <v>Pellet</v>
          </cell>
          <cell r="I67" t="str">
            <v>Whole</v>
          </cell>
          <cell r="J67">
            <v>63</v>
          </cell>
          <cell r="L67" t="str">
            <v>no</v>
          </cell>
          <cell r="M67">
            <v>150</v>
          </cell>
          <cell r="O67" t="str">
            <v>NaCl</v>
          </cell>
          <cell r="R67">
            <v>3.48</v>
          </cell>
          <cell r="X67" t="str">
            <v>Gap</v>
          </cell>
          <cell r="Z67" t="str">
            <v>Loida (1999)</v>
          </cell>
          <cell r="AA67">
            <v>1999</v>
          </cell>
          <cell r="AB67" t="str">
            <v>Paper not available</v>
          </cell>
        </row>
        <row r="68">
          <cell r="C68" t="str">
            <v>K3W1-2g</v>
          </cell>
          <cell r="D68" t="str">
            <v>UOX</v>
          </cell>
          <cell r="E68" t="str">
            <v>PWR</v>
          </cell>
          <cell r="F68">
            <v>50.4</v>
          </cell>
          <cell r="G68" t="str">
            <v>Pellet</v>
          </cell>
          <cell r="I68" t="str">
            <v>Whole</v>
          </cell>
          <cell r="J68">
            <v>71</v>
          </cell>
          <cell r="L68" t="str">
            <v>no</v>
          </cell>
          <cell r="M68">
            <v>25</v>
          </cell>
          <cell r="O68" t="str">
            <v>NaCl</v>
          </cell>
          <cell r="R68">
            <v>1.63</v>
          </cell>
          <cell r="X68" t="str">
            <v>Gap</v>
          </cell>
          <cell r="Z68" t="str">
            <v>Loida (1999)</v>
          </cell>
          <cell r="AA68">
            <v>1999</v>
          </cell>
          <cell r="AB68" t="str">
            <v>Paper not available</v>
          </cell>
        </row>
        <row r="69">
          <cell r="C69" t="str">
            <v>K4W1-2g</v>
          </cell>
          <cell r="D69" t="str">
            <v>UOX</v>
          </cell>
          <cell r="E69" t="str">
            <v>PWR</v>
          </cell>
          <cell r="F69">
            <v>50.4</v>
          </cell>
          <cell r="G69" t="str">
            <v>Pellet</v>
          </cell>
          <cell r="I69" t="str">
            <v>Whole</v>
          </cell>
          <cell r="J69">
            <v>73</v>
          </cell>
          <cell r="L69" t="str">
            <v>no</v>
          </cell>
          <cell r="M69">
            <v>25</v>
          </cell>
          <cell r="O69" t="str">
            <v>NaCl</v>
          </cell>
          <cell r="R69">
            <v>1.53</v>
          </cell>
          <cell r="X69" t="str">
            <v>Gap</v>
          </cell>
          <cell r="Z69" t="str">
            <v>Loida (1999)</v>
          </cell>
          <cell r="AA69">
            <v>1999</v>
          </cell>
          <cell r="AB69" t="str">
            <v>Paper not available</v>
          </cell>
        </row>
        <row r="70">
          <cell r="C70" t="str">
            <v>K9W1-2g</v>
          </cell>
          <cell r="D70" t="str">
            <v>UOX</v>
          </cell>
          <cell r="E70" t="str">
            <v>PWR</v>
          </cell>
          <cell r="F70">
            <v>50.4</v>
          </cell>
          <cell r="G70" t="str">
            <v>Pellet</v>
          </cell>
          <cell r="I70" t="str">
            <v>Whole</v>
          </cell>
          <cell r="J70">
            <v>73</v>
          </cell>
          <cell r="L70" t="str">
            <v>no</v>
          </cell>
          <cell r="M70">
            <v>25</v>
          </cell>
          <cell r="O70" t="str">
            <v>NaCl</v>
          </cell>
          <cell r="R70">
            <v>1.1599999999999999</v>
          </cell>
          <cell r="X70" t="str">
            <v>Gap</v>
          </cell>
          <cell r="Z70" t="str">
            <v>Loida (1999)</v>
          </cell>
          <cell r="AA70">
            <v>1999</v>
          </cell>
          <cell r="AB70" t="str">
            <v>Paper not available</v>
          </cell>
        </row>
        <row r="71">
          <cell r="C71" t="str">
            <v>K10W1-2g</v>
          </cell>
          <cell r="D71" t="str">
            <v>UOX</v>
          </cell>
          <cell r="E71" t="str">
            <v>PWR</v>
          </cell>
          <cell r="F71">
            <v>50.4</v>
          </cell>
          <cell r="G71" t="str">
            <v>Pellet</v>
          </cell>
          <cell r="I71" t="str">
            <v>Whole</v>
          </cell>
          <cell r="J71">
            <v>74</v>
          </cell>
          <cell r="L71" t="str">
            <v>no</v>
          </cell>
          <cell r="M71">
            <v>25</v>
          </cell>
          <cell r="O71" t="str">
            <v>NaCl</v>
          </cell>
          <cell r="R71">
            <v>1.58</v>
          </cell>
          <cell r="X71" t="str">
            <v>Gap</v>
          </cell>
          <cell r="Z71" t="str">
            <v>Loida (1999)</v>
          </cell>
          <cell r="AA71">
            <v>1999</v>
          </cell>
          <cell r="AB71" t="str">
            <v>Paper not available</v>
          </cell>
        </row>
        <row r="72">
          <cell r="C72" t="str">
            <v>P W 1-3g</v>
          </cell>
          <cell r="D72" t="str">
            <v>UOX</v>
          </cell>
          <cell r="E72" t="str">
            <v>PWR</v>
          </cell>
          <cell r="F72">
            <v>50.4</v>
          </cell>
          <cell r="J72">
            <v>40</v>
          </cell>
          <cell r="L72" t="str">
            <v>no</v>
          </cell>
          <cell r="M72">
            <v>25</v>
          </cell>
          <cell r="O72" t="str">
            <v>NaCl</v>
          </cell>
          <cell r="R72">
            <v>2.85</v>
          </cell>
          <cell r="X72" t="str">
            <v>Gap</v>
          </cell>
          <cell r="Z72" t="str">
            <v>Loida (1999)</v>
          </cell>
          <cell r="AA72">
            <v>1999</v>
          </cell>
          <cell r="AB72" t="str">
            <v>Paper not available</v>
          </cell>
        </row>
        <row r="73">
          <cell r="C73" t="str">
            <v>F3 W 1-2g</v>
          </cell>
          <cell r="D73" t="str">
            <v>UOX</v>
          </cell>
          <cell r="E73" t="str">
            <v>PWR</v>
          </cell>
          <cell r="F73">
            <v>50.4</v>
          </cell>
          <cell r="G73" t="str">
            <v>Fragment</v>
          </cell>
          <cell r="J73">
            <v>76</v>
          </cell>
          <cell r="L73" t="str">
            <v>no</v>
          </cell>
          <cell r="M73">
            <v>25</v>
          </cell>
          <cell r="O73" t="str">
            <v>NaCl</v>
          </cell>
          <cell r="R73">
            <v>1.34</v>
          </cell>
          <cell r="X73" t="str">
            <v>Gap</v>
          </cell>
          <cell r="Z73" t="str">
            <v>Loida (1999)</v>
          </cell>
          <cell r="AA73">
            <v>1999</v>
          </cell>
          <cell r="AB73" t="str">
            <v>Paper not available</v>
          </cell>
        </row>
        <row r="74">
          <cell r="C74" t="str">
            <v>F4 W 1-2g</v>
          </cell>
          <cell r="D74" t="str">
            <v>UOX</v>
          </cell>
          <cell r="E74" t="str">
            <v>PWR</v>
          </cell>
          <cell r="F74">
            <v>50.4</v>
          </cell>
          <cell r="G74" t="str">
            <v>Fragment</v>
          </cell>
          <cell r="J74">
            <v>76</v>
          </cell>
          <cell r="L74" t="str">
            <v>no</v>
          </cell>
          <cell r="M74">
            <v>25</v>
          </cell>
          <cell r="O74" t="str">
            <v>NaCl</v>
          </cell>
          <cell r="R74">
            <v>1.33</v>
          </cell>
          <cell r="X74" t="str">
            <v>Gap</v>
          </cell>
          <cell r="Z74" t="str">
            <v>Loida (1999)</v>
          </cell>
          <cell r="AA74">
            <v>1999</v>
          </cell>
          <cell r="AB74" t="str">
            <v>Paper not available</v>
          </cell>
        </row>
        <row r="75">
          <cell r="C75" t="str">
            <v>U-568</v>
          </cell>
          <cell r="D75" t="str">
            <v>UOX</v>
          </cell>
          <cell r="E75" t="str">
            <v>PWR</v>
          </cell>
          <cell r="F75">
            <v>29</v>
          </cell>
          <cell r="G75" t="str">
            <v>Fragment</v>
          </cell>
          <cell r="H75">
            <v>2</v>
          </cell>
          <cell r="I75" t="str">
            <v>Whole</v>
          </cell>
          <cell r="J75">
            <v>500</v>
          </cell>
          <cell r="K75" t="str">
            <v>Air</v>
          </cell>
          <cell r="L75" t="str">
            <v>yes</v>
          </cell>
          <cell r="M75">
            <v>25</v>
          </cell>
          <cell r="O75" t="str">
            <v>CGW</v>
          </cell>
          <cell r="Q75" t="str">
            <v>FIAP</v>
          </cell>
          <cell r="R75">
            <v>0.2</v>
          </cell>
          <cell r="S75">
            <v>0.06</v>
          </cell>
          <cell r="V75">
            <v>5.0000000000000001E-3</v>
          </cell>
          <cell r="W75">
            <v>0.01</v>
          </cell>
          <cell r="X75" t="str">
            <v>Gap</v>
          </cell>
          <cell r="Y75" t="str">
            <v>No</v>
          </cell>
          <cell r="Z75" t="str">
            <v>Quinones (2006)</v>
          </cell>
          <cell r="AA75">
            <v>2006</v>
          </cell>
        </row>
        <row r="76">
          <cell r="C76" t="str">
            <v>B4</v>
          </cell>
          <cell r="D76" t="str">
            <v>UOX</v>
          </cell>
          <cell r="E76" t="str">
            <v>PWR</v>
          </cell>
          <cell r="F76">
            <v>53</v>
          </cell>
          <cell r="G76" t="str">
            <v>Fragment</v>
          </cell>
          <cell r="H76">
            <v>2</v>
          </cell>
          <cell r="I76" t="str">
            <v>Whole</v>
          </cell>
          <cell r="J76">
            <v>600</v>
          </cell>
          <cell r="K76" t="str">
            <v>Air</v>
          </cell>
          <cell r="L76" t="str">
            <v>yes</v>
          </cell>
          <cell r="M76">
            <v>25</v>
          </cell>
          <cell r="O76" t="str">
            <v>CGW</v>
          </cell>
          <cell r="Q76" t="str">
            <v>FIAP</v>
          </cell>
          <cell r="R76">
            <v>4.2</v>
          </cell>
          <cell r="S76">
            <v>0.6</v>
          </cell>
          <cell r="V76">
            <v>0.1</v>
          </cell>
          <cell r="W76">
            <v>0.2</v>
          </cell>
          <cell r="X76" t="str">
            <v>Gap</v>
          </cell>
          <cell r="Y76" t="str">
            <v>No</v>
          </cell>
          <cell r="Z76" t="str">
            <v>Quinones (2006)</v>
          </cell>
          <cell r="AA76">
            <v>2006</v>
          </cell>
        </row>
        <row r="77">
          <cell r="C77" t="str">
            <v>AF-02</v>
          </cell>
          <cell r="D77" t="str">
            <v>UOX</v>
          </cell>
          <cell r="E77" t="str">
            <v>PWR</v>
          </cell>
          <cell r="F77">
            <v>63</v>
          </cell>
          <cell r="G77" t="str">
            <v>Fragment</v>
          </cell>
          <cell r="H77">
            <v>2</v>
          </cell>
          <cell r="I77" t="str">
            <v>Whole</v>
          </cell>
          <cell r="J77">
            <v>600</v>
          </cell>
          <cell r="K77" t="str">
            <v>Air</v>
          </cell>
          <cell r="L77" t="str">
            <v>yes</v>
          </cell>
          <cell r="M77">
            <v>25</v>
          </cell>
          <cell r="O77" t="str">
            <v>CGW</v>
          </cell>
          <cell r="Q77" t="str">
            <v>FIAP</v>
          </cell>
          <cell r="R77">
            <v>4.3</v>
          </cell>
          <cell r="S77">
            <v>0.6</v>
          </cell>
          <cell r="V77">
            <v>0.05</v>
          </cell>
          <cell r="W77">
            <v>0.3</v>
          </cell>
          <cell r="X77" t="str">
            <v>Gap</v>
          </cell>
          <cell r="Y77" t="str">
            <v>No</v>
          </cell>
          <cell r="Z77" t="str">
            <v>Quinones (2006)</v>
          </cell>
          <cell r="AA77">
            <v>2006</v>
          </cell>
        </row>
        <row r="78">
          <cell r="C78" t="str">
            <v>UOX22</v>
          </cell>
          <cell r="D78" t="str">
            <v>UOX</v>
          </cell>
          <cell r="E78" t="str">
            <v>PWR</v>
          </cell>
          <cell r="F78">
            <v>22</v>
          </cell>
          <cell r="G78" t="str">
            <v>Pellet</v>
          </cell>
          <cell r="H78">
            <v>20</v>
          </cell>
          <cell r="I78" t="str">
            <v>Whole</v>
          </cell>
          <cell r="J78">
            <v>62</v>
          </cell>
          <cell r="K78" t="str">
            <v>Air</v>
          </cell>
          <cell r="L78" t="str">
            <v>yes</v>
          </cell>
          <cell r="M78">
            <v>25</v>
          </cell>
          <cell r="O78" t="str">
            <v>HCO3- = 1mM</v>
          </cell>
          <cell r="P78">
            <v>0.14000000000000001</v>
          </cell>
          <cell r="Q78" t="str">
            <v>FIAP</v>
          </cell>
          <cell r="R78">
            <v>0.27</v>
          </cell>
          <cell r="S78">
            <v>2.5000000000000001E-2</v>
          </cell>
          <cell r="X78" t="str">
            <v>Gap</v>
          </cell>
          <cell r="Y78" t="str">
            <v>yes</v>
          </cell>
          <cell r="Z78" t="str">
            <v>Roudil(2007)</v>
          </cell>
          <cell r="AA78">
            <v>2007</v>
          </cell>
          <cell r="AB78" t="str">
            <v>DI</v>
          </cell>
          <cell r="AC78" t="str">
            <v>R</v>
          </cell>
        </row>
        <row r="79">
          <cell r="C79" t="str">
            <v>UOX37</v>
          </cell>
          <cell r="D79" t="str">
            <v>UOX</v>
          </cell>
          <cell r="E79" t="str">
            <v>PWR</v>
          </cell>
          <cell r="F79">
            <v>37</v>
          </cell>
          <cell r="G79" t="str">
            <v>Pellet</v>
          </cell>
          <cell r="H79">
            <v>20</v>
          </cell>
          <cell r="I79" t="str">
            <v>Whole</v>
          </cell>
          <cell r="J79">
            <v>62</v>
          </cell>
          <cell r="K79" t="str">
            <v>Air</v>
          </cell>
          <cell r="L79" t="str">
            <v>yes</v>
          </cell>
          <cell r="M79">
            <v>25</v>
          </cell>
          <cell r="O79" t="str">
            <v>HCO3- = 1mM</v>
          </cell>
          <cell r="P79">
            <v>0.23</v>
          </cell>
          <cell r="Q79" t="str">
            <v>FIAP</v>
          </cell>
          <cell r="R79">
            <v>0.66</v>
          </cell>
          <cell r="S79">
            <v>0.04</v>
          </cell>
          <cell r="X79" t="str">
            <v>Gap</v>
          </cell>
          <cell r="Z79" t="str">
            <v>Roudil(2007)</v>
          </cell>
          <cell r="AA79">
            <v>2007</v>
          </cell>
          <cell r="AB79" t="str">
            <v>DI</v>
          </cell>
          <cell r="AC79" t="str">
            <v>R</v>
          </cell>
        </row>
        <row r="80">
          <cell r="C80" t="str">
            <v>UOX47</v>
          </cell>
          <cell r="D80" t="str">
            <v>UOX</v>
          </cell>
          <cell r="E80" t="str">
            <v>PWR</v>
          </cell>
          <cell r="F80">
            <v>47</v>
          </cell>
          <cell r="G80" t="str">
            <v>Pellet</v>
          </cell>
          <cell r="H80">
            <v>20</v>
          </cell>
          <cell r="I80" t="str">
            <v>Whole</v>
          </cell>
          <cell r="J80">
            <v>62</v>
          </cell>
          <cell r="K80" t="str">
            <v>Air</v>
          </cell>
          <cell r="L80" t="str">
            <v>yes</v>
          </cell>
          <cell r="M80">
            <v>25</v>
          </cell>
          <cell r="O80" t="str">
            <v>HCO3- = 1mM</v>
          </cell>
          <cell r="P80">
            <v>0.41</v>
          </cell>
          <cell r="Q80" t="str">
            <v>FIAP</v>
          </cell>
          <cell r="R80">
            <v>2.2000000000000002</v>
          </cell>
          <cell r="S80">
            <v>0.15</v>
          </cell>
          <cell r="X80" t="str">
            <v>Gap</v>
          </cell>
          <cell r="Z80" t="str">
            <v>Roudil(2007)</v>
          </cell>
          <cell r="AA80">
            <v>2007</v>
          </cell>
          <cell r="AB80" t="str">
            <v>DI</v>
          </cell>
          <cell r="AC80" t="str">
            <v>R</v>
          </cell>
        </row>
        <row r="81">
          <cell r="C81" t="str">
            <v>UOX60</v>
          </cell>
          <cell r="D81" t="str">
            <v>UOX</v>
          </cell>
          <cell r="E81" t="str">
            <v>PWR</v>
          </cell>
          <cell r="F81">
            <v>60</v>
          </cell>
          <cell r="G81" t="str">
            <v>Pellet</v>
          </cell>
          <cell r="H81">
            <v>20</v>
          </cell>
          <cell r="I81" t="str">
            <v>Whole</v>
          </cell>
          <cell r="J81">
            <v>62</v>
          </cell>
          <cell r="K81" t="str">
            <v>Air</v>
          </cell>
          <cell r="L81" t="str">
            <v>yes</v>
          </cell>
          <cell r="M81">
            <v>25</v>
          </cell>
          <cell r="O81" t="str">
            <v>HCO3- = 1mM</v>
          </cell>
          <cell r="P81">
            <v>2.8</v>
          </cell>
          <cell r="Q81" t="str">
            <v>FIAP</v>
          </cell>
          <cell r="R81">
            <v>1</v>
          </cell>
          <cell r="S81">
            <v>0.03</v>
          </cell>
          <cell r="X81" t="str">
            <v>Gap</v>
          </cell>
          <cell r="Z81" t="str">
            <v>Roudil(2007)</v>
          </cell>
          <cell r="AA81">
            <v>2007</v>
          </cell>
          <cell r="AB81" t="str">
            <v>DI</v>
          </cell>
          <cell r="AC81" t="str">
            <v>R</v>
          </cell>
        </row>
        <row r="82">
          <cell r="C82" t="str">
            <v>UOX60</v>
          </cell>
          <cell r="D82" t="str">
            <v>UOX</v>
          </cell>
          <cell r="E82" t="str">
            <v>PWR</v>
          </cell>
          <cell r="F82">
            <v>60</v>
          </cell>
          <cell r="G82" t="str">
            <v>Powder</v>
          </cell>
          <cell r="H82" t="str">
            <v xml:space="preserve">20-50 </v>
          </cell>
          <cell r="I82" t="str">
            <v xml:space="preserve">center </v>
          </cell>
          <cell r="J82">
            <v>55</v>
          </cell>
          <cell r="K82" t="str">
            <v>Air</v>
          </cell>
          <cell r="L82" t="str">
            <v>yes</v>
          </cell>
          <cell r="M82">
            <v>25</v>
          </cell>
          <cell r="N82" t="str">
            <v>yes</v>
          </cell>
          <cell r="O82" t="str">
            <v>NaHCO3- = 10mM</v>
          </cell>
          <cell r="P82">
            <v>2.8</v>
          </cell>
          <cell r="Q82" t="str">
            <v>FIAP</v>
          </cell>
          <cell r="R82">
            <v>0.38</v>
          </cell>
          <cell r="S82">
            <v>0.18</v>
          </cell>
          <cell r="X82" t="str">
            <v>GB</v>
          </cell>
          <cell r="Z82" t="str">
            <v>Roudil(2007)</v>
          </cell>
          <cell r="AA82">
            <v>2007</v>
          </cell>
          <cell r="AB82" t="str">
            <v>DI</v>
          </cell>
          <cell r="AC82" t="str">
            <v>R</v>
          </cell>
        </row>
        <row r="83">
          <cell r="C83" t="str">
            <v>MOX47</v>
          </cell>
          <cell r="D83" t="str">
            <v>MOX</v>
          </cell>
          <cell r="E83" t="str">
            <v>PWR</v>
          </cell>
          <cell r="F83">
            <v>47</v>
          </cell>
          <cell r="G83" t="str">
            <v>Pellet</v>
          </cell>
          <cell r="H83">
            <v>20</v>
          </cell>
          <cell r="I83" t="str">
            <v>Whole</v>
          </cell>
          <cell r="J83">
            <v>62</v>
          </cell>
          <cell r="K83" t="str">
            <v>Air</v>
          </cell>
          <cell r="L83" t="str">
            <v>yes</v>
          </cell>
          <cell r="M83">
            <v>25</v>
          </cell>
          <cell r="O83" t="str">
            <v>HCO3- = 1mM</v>
          </cell>
          <cell r="P83">
            <v>7</v>
          </cell>
          <cell r="Q83" t="str">
            <v>FIAP</v>
          </cell>
          <cell r="R83">
            <v>3.2</v>
          </cell>
          <cell r="S83">
            <v>0.25</v>
          </cell>
          <cell r="X83" t="str">
            <v>Gap</v>
          </cell>
          <cell r="Z83" t="str">
            <v>Roudil(2007)</v>
          </cell>
          <cell r="AA83">
            <v>2007</v>
          </cell>
          <cell r="AB83" t="str">
            <v>DI</v>
          </cell>
          <cell r="AC83" t="str">
            <v>R</v>
          </cell>
        </row>
        <row r="84">
          <cell r="C84" t="str">
            <v>UOX60</v>
          </cell>
          <cell r="D84" t="str">
            <v>UOX</v>
          </cell>
          <cell r="E84" t="str">
            <v>PWR</v>
          </cell>
          <cell r="F84">
            <v>60</v>
          </cell>
          <cell r="G84" t="str">
            <v>Powder</v>
          </cell>
          <cell r="H84" t="str">
            <v>&lt;20</v>
          </cell>
          <cell r="I84" t="str">
            <v>Rim</v>
          </cell>
          <cell r="J84">
            <v>45</v>
          </cell>
          <cell r="K84" t="str">
            <v>Air</v>
          </cell>
          <cell r="L84" t="str">
            <v>yes</v>
          </cell>
          <cell r="M84">
            <v>25</v>
          </cell>
          <cell r="N84">
            <v>0.45</v>
          </cell>
          <cell r="O84" t="str">
            <v>NaHCO3- = 10mM</v>
          </cell>
          <cell r="P84">
            <v>2.8</v>
          </cell>
          <cell r="Q84" t="str">
            <v>FIAP</v>
          </cell>
          <cell r="R84" t="str">
            <v>&gt;0.48</v>
          </cell>
          <cell r="S84" t="str">
            <v>&gt;0.028</v>
          </cell>
          <cell r="X84" t="str">
            <v>GB rim</v>
          </cell>
          <cell r="Z84" t="str">
            <v>Roudil(2009)</v>
          </cell>
          <cell r="AA84">
            <v>2009</v>
          </cell>
        </row>
        <row r="85">
          <cell r="C85" t="str">
            <v>SFR1</v>
          </cell>
          <cell r="D85" t="str">
            <v>UOX</v>
          </cell>
          <cell r="E85" t="str">
            <v>PWR</v>
          </cell>
          <cell r="F85">
            <v>39.6</v>
          </cell>
          <cell r="G85" t="str">
            <v>Pellet</v>
          </cell>
          <cell r="H85">
            <v>2</v>
          </cell>
          <cell r="I85" t="str">
            <v>Whole</v>
          </cell>
          <cell r="J85" t="str">
            <v>cycles of 7</v>
          </cell>
          <cell r="K85" t="str">
            <v>--</v>
          </cell>
          <cell r="L85" t="str">
            <v>no</v>
          </cell>
          <cell r="M85">
            <v>25</v>
          </cell>
          <cell r="N85">
            <v>0.2</v>
          </cell>
          <cell r="O85" t="str">
            <v>DIW</v>
          </cell>
          <cell r="P85">
            <v>0.5</v>
          </cell>
          <cell r="Q85" t="str">
            <v>IRF</v>
          </cell>
          <cell r="R85">
            <v>0.25</v>
          </cell>
          <cell r="S85">
            <v>0.03</v>
          </cell>
          <cell r="T85" t="str">
            <v>&lt; 0.2</v>
          </cell>
          <cell r="X85" t="str">
            <v>Gap</v>
          </cell>
          <cell r="Z85" t="str">
            <v>Kim(2007)</v>
          </cell>
          <cell r="AA85">
            <v>2007</v>
          </cell>
          <cell r="AB85" t="str">
            <v>DI</v>
          </cell>
          <cell r="AC85" t="str">
            <v>R</v>
          </cell>
        </row>
        <row r="86">
          <cell r="C86" t="str">
            <v>SFR2</v>
          </cell>
          <cell r="D86" t="str">
            <v>UOX</v>
          </cell>
          <cell r="E86" t="str">
            <v>PWR</v>
          </cell>
          <cell r="F86">
            <v>35</v>
          </cell>
          <cell r="G86" t="str">
            <v>Pellet</v>
          </cell>
          <cell r="H86">
            <v>2</v>
          </cell>
          <cell r="I86" t="str">
            <v>Whole</v>
          </cell>
          <cell r="J86" t="str">
            <v>cycles of 7</v>
          </cell>
          <cell r="K86" t="str">
            <v>--</v>
          </cell>
          <cell r="L86" t="str">
            <v>no</v>
          </cell>
          <cell r="M86">
            <v>25</v>
          </cell>
          <cell r="N86">
            <v>0.2</v>
          </cell>
          <cell r="O86" t="str">
            <v>DIW</v>
          </cell>
          <cell r="P86">
            <v>0.22</v>
          </cell>
          <cell r="Q86" t="str">
            <v>IRF</v>
          </cell>
          <cell r="R86">
            <v>0.65</v>
          </cell>
          <cell r="S86">
            <v>0.03</v>
          </cell>
          <cell r="T86" t="str">
            <v>&lt; 0.2</v>
          </cell>
          <cell r="X86" t="str">
            <v>Gap</v>
          </cell>
          <cell r="Z86" t="str">
            <v>Kim(2007)</v>
          </cell>
          <cell r="AA86">
            <v>2007</v>
          </cell>
          <cell r="AB86" t="str">
            <v>DI</v>
          </cell>
          <cell r="AC86" t="str">
            <v>R</v>
          </cell>
        </row>
        <row r="87">
          <cell r="C87" t="str">
            <v>SFR3-a</v>
          </cell>
          <cell r="D87" t="str">
            <v>UOX</v>
          </cell>
          <cell r="E87" t="str">
            <v>PWR</v>
          </cell>
          <cell r="F87">
            <v>45.9</v>
          </cell>
          <cell r="G87" t="str">
            <v>Pellet</v>
          </cell>
          <cell r="H87">
            <v>2</v>
          </cell>
          <cell r="I87" t="str">
            <v>center</v>
          </cell>
          <cell r="J87" t="str">
            <v>cycles of 7</v>
          </cell>
          <cell r="K87" t="str">
            <v>--</v>
          </cell>
          <cell r="L87" t="str">
            <v>no</v>
          </cell>
          <cell r="M87">
            <v>25</v>
          </cell>
          <cell r="N87">
            <v>0.2</v>
          </cell>
          <cell r="O87" t="str">
            <v>DIW</v>
          </cell>
          <cell r="P87">
            <v>5</v>
          </cell>
          <cell r="Q87" t="str">
            <v>IRF</v>
          </cell>
          <cell r="R87">
            <v>0.85</v>
          </cell>
          <cell r="S87">
            <v>0.21</v>
          </cell>
          <cell r="T87">
            <v>2.2000000000000002</v>
          </cell>
          <cell r="X87" t="str">
            <v>Gap</v>
          </cell>
          <cell r="Z87" t="str">
            <v>Kim(2007)</v>
          </cell>
          <cell r="AA87">
            <v>2007</v>
          </cell>
          <cell r="AB87" t="str">
            <v>DI</v>
          </cell>
          <cell r="AC87" t="str">
            <v>R</v>
          </cell>
        </row>
        <row r="88">
          <cell r="C88" t="str">
            <v>SFR3-b</v>
          </cell>
          <cell r="D88" t="str">
            <v>UOX</v>
          </cell>
          <cell r="E88" t="str">
            <v>PWR</v>
          </cell>
          <cell r="F88">
            <v>65.900000000000006</v>
          </cell>
          <cell r="G88" t="str">
            <v>Pellet</v>
          </cell>
          <cell r="H88">
            <v>2</v>
          </cell>
          <cell r="I88" t="str">
            <v>Rim</v>
          </cell>
          <cell r="J88" t="str">
            <v>cycles of 7</v>
          </cell>
          <cell r="K88" t="str">
            <v>--</v>
          </cell>
          <cell r="L88" t="str">
            <v>no</v>
          </cell>
          <cell r="M88">
            <v>25</v>
          </cell>
          <cell r="N88">
            <v>0.2</v>
          </cell>
          <cell r="O88" t="str">
            <v>DIW</v>
          </cell>
          <cell r="P88">
            <v>5</v>
          </cell>
          <cell r="Q88" t="str">
            <v>IRF</v>
          </cell>
          <cell r="R88">
            <v>1.7</v>
          </cell>
          <cell r="S88">
            <v>0.21</v>
          </cell>
          <cell r="T88">
            <v>3.6</v>
          </cell>
          <cell r="X88" t="str">
            <v>Gap</v>
          </cell>
          <cell r="Z88" t="str">
            <v>Kim(2007)</v>
          </cell>
          <cell r="AA88">
            <v>2007</v>
          </cell>
          <cell r="AB88" t="str">
            <v>DI</v>
          </cell>
          <cell r="AC88" t="str">
            <v>R</v>
          </cell>
        </row>
        <row r="89">
          <cell r="C89" t="str">
            <v>SFR1</v>
          </cell>
          <cell r="D89" t="str">
            <v>UOX</v>
          </cell>
          <cell r="E89" t="str">
            <v>PWR</v>
          </cell>
          <cell r="F89">
            <v>39.6</v>
          </cell>
          <cell r="G89" t="str">
            <v>Powder</v>
          </cell>
          <cell r="I89" t="str">
            <v>Whole</v>
          </cell>
          <cell r="J89" t="str">
            <v>cycles - 20min</v>
          </cell>
          <cell r="K89" t="str">
            <v>--</v>
          </cell>
          <cell r="L89" t="str">
            <v>no</v>
          </cell>
          <cell r="M89">
            <v>25</v>
          </cell>
          <cell r="N89">
            <v>0.2</v>
          </cell>
          <cell r="O89" t="str">
            <v>HCl= 0.1M</v>
          </cell>
          <cell r="P89">
            <v>0.5</v>
          </cell>
          <cell r="Q89" t="str">
            <v>IRF</v>
          </cell>
          <cell r="R89" t="str">
            <v>1.3-2.7</v>
          </cell>
          <cell r="S89">
            <v>0.3</v>
          </cell>
          <cell r="T89" t="str">
            <v>&lt; 0.2</v>
          </cell>
          <cell r="X89" t="str">
            <v>GB</v>
          </cell>
          <cell r="Z89" t="str">
            <v>Kim(2007)</v>
          </cell>
          <cell r="AA89">
            <v>2007</v>
          </cell>
          <cell r="AB89" t="str">
            <v>DI</v>
          </cell>
          <cell r="AC89" t="str">
            <v>R</v>
          </cell>
        </row>
        <row r="90">
          <cell r="C90" t="str">
            <v>SFR2</v>
          </cell>
          <cell r="D90" t="str">
            <v>UOX</v>
          </cell>
          <cell r="E90" t="str">
            <v>PWR</v>
          </cell>
          <cell r="F90">
            <v>35</v>
          </cell>
          <cell r="G90" t="str">
            <v>Powder</v>
          </cell>
          <cell r="I90" t="str">
            <v>Whole</v>
          </cell>
          <cell r="J90" t="str">
            <v>cycles - 20min</v>
          </cell>
          <cell r="K90" t="str">
            <v>--</v>
          </cell>
          <cell r="L90" t="str">
            <v>no</v>
          </cell>
          <cell r="M90">
            <v>25</v>
          </cell>
          <cell r="N90">
            <v>0.2</v>
          </cell>
          <cell r="O90" t="str">
            <v>HCl= 0.1M</v>
          </cell>
          <cell r="P90">
            <v>0.22</v>
          </cell>
          <cell r="Q90" t="str">
            <v>IRF</v>
          </cell>
          <cell r="R90">
            <v>0.2</v>
          </cell>
          <cell r="S90">
            <v>0.09</v>
          </cell>
          <cell r="T90" t="str">
            <v>&lt; 0.2</v>
          </cell>
          <cell r="X90" t="str">
            <v>GB</v>
          </cell>
          <cell r="Z90" t="str">
            <v>Kim(2007)</v>
          </cell>
          <cell r="AA90">
            <v>2007</v>
          </cell>
          <cell r="AB90" t="str">
            <v>DI</v>
          </cell>
          <cell r="AC90" t="str">
            <v>R</v>
          </cell>
        </row>
        <row r="91">
          <cell r="C91" t="str">
            <v>SFR3-a</v>
          </cell>
          <cell r="D91" t="str">
            <v>UOX</v>
          </cell>
          <cell r="E91" t="str">
            <v>PWR</v>
          </cell>
          <cell r="F91">
            <v>45.9</v>
          </cell>
          <cell r="G91" t="str">
            <v>Powder</v>
          </cell>
          <cell r="I91" t="str">
            <v>center</v>
          </cell>
          <cell r="J91" t="str">
            <v>cycles - 20min</v>
          </cell>
          <cell r="K91" t="str">
            <v>--</v>
          </cell>
          <cell r="L91" t="str">
            <v>no</v>
          </cell>
          <cell r="M91">
            <v>25</v>
          </cell>
          <cell r="N91">
            <v>0.2</v>
          </cell>
          <cell r="O91" t="str">
            <v>HCl= 0.1M</v>
          </cell>
          <cell r="P91">
            <v>5</v>
          </cell>
          <cell r="Q91" t="str">
            <v>IRF</v>
          </cell>
          <cell r="R91">
            <v>0.2</v>
          </cell>
          <cell r="S91">
            <v>0.06</v>
          </cell>
          <cell r="T91" t="str">
            <v>&lt; 0.4</v>
          </cell>
          <cell r="X91" t="str">
            <v>GB</v>
          </cell>
          <cell r="Z91" t="str">
            <v>Kim(2007)</v>
          </cell>
          <cell r="AA91">
            <v>2007</v>
          </cell>
          <cell r="AB91" t="str">
            <v>DI</v>
          </cell>
          <cell r="AC91" t="str">
            <v>R</v>
          </cell>
        </row>
        <row r="92">
          <cell r="C92" t="str">
            <v>SFR3-b</v>
          </cell>
          <cell r="D92" t="str">
            <v>UOX</v>
          </cell>
          <cell r="E92" t="str">
            <v>PWR</v>
          </cell>
          <cell r="F92">
            <v>65.900000000000006</v>
          </cell>
          <cell r="G92" t="str">
            <v>Powder</v>
          </cell>
          <cell r="I92" t="str">
            <v>Rim</v>
          </cell>
          <cell r="J92" t="str">
            <v>cycles - 20min</v>
          </cell>
          <cell r="K92" t="str">
            <v>--</v>
          </cell>
          <cell r="L92" t="str">
            <v>no</v>
          </cell>
          <cell r="M92">
            <v>25</v>
          </cell>
          <cell r="N92">
            <v>0.2</v>
          </cell>
          <cell r="O92" t="str">
            <v>HCl= 0.1M</v>
          </cell>
          <cell r="P92">
            <v>5</v>
          </cell>
          <cell r="Q92" t="str">
            <v>IRF</v>
          </cell>
          <cell r="R92">
            <v>0.2</v>
          </cell>
          <cell r="S92">
            <v>0.06</v>
          </cell>
          <cell r="T92" t="str">
            <v>&lt; 0.5</v>
          </cell>
          <cell r="X92" t="str">
            <v>GB</v>
          </cell>
          <cell r="Y92" t="str">
            <v>yes</v>
          </cell>
          <cell r="Z92" t="str">
            <v>Kim(2007)</v>
          </cell>
          <cell r="AA92">
            <v>2007</v>
          </cell>
          <cell r="AB92" t="str">
            <v>DI</v>
          </cell>
          <cell r="AC92" t="str">
            <v>R</v>
          </cell>
        </row>
        <row r="93">
          <cell r="C93" t="str">
            <v>UO2</v>
          </cell>
          <cell r="D93" t="str">
            <v>UOX</v>
          </cell>
          <cell r="E93" t="str">
            <v>PWR</v>
          </cell>
          <cell r="F93">
            <v>59.1</v>
          </cell>
          <cell r="G93" t="str">
            <v>Segment</v>
          </cell>
          <cell r="H93">
            <v>10</v>
          </cell>
          <cell r="I93" t="str">
            <v>center</v>
          </cell>
          <cell r="J93">
            <v>7</v>
          </cell>
          <cell r="K93" t="str">
            <v>H2 atm</v>
          </cell>
          <cell r="L93" t="str">
            <v>yes</v>
          </cell>
          <cell r="N93" t="str">
            <v>no</v>
          </cell>
          <cell r="O93" t="str">
            <v>2 mM NaHCO3</v>
          </cell>
          <cell r="Q93" t="str">
            <v>IRF</v>
          </cell>
          <cell r="R93">
            <v>3.4</v>
          </cell>
          <cell r="X93" t="str">
            <v>Gap</v>
          </cell>
          <cell r="Y93" t="str">
            <v>no</v>
          </cell>
          <cell r="Z93" t="str">
            <v>Fors&amp;Carbol(2009), Fors(2009)</v>
          </cell>
          <cell r="AA93">
            <v>2009</v>
          </cell>
          <cell r="AB93" t="str">
            <v>DI</v>
          </cell>
          <cell r="AC93" t="str">
            <v>R</v>
          </cell>
        </row>
        <row r="94">
          <cell r="C94" t="str">
            <v>MBU-core-BIC</v>
          </cell>
          <cell r="D94" t="str">
            <v>UOX</v>
          </cell>
          <cell r="E94" t="str">
            <v>PWR</v>
          </cell>
          <cell r="F94">
            <v>48</v>
          </cell>
          <cell r="G94" t="str">
            <v>Powder</v>
          </cell>
          <cell r="H94">
            <v>90</v>
          </cell>
          <cell r="I94" t="str">
            <v>center</v>
          </cell>
          <cell r="M94">
            <v>25</v>
          </cell>
          <cell r="Z94" t="str">
            <v>Clarens(2009)</v>
          </cell>
          <cell r="AA94">
            <v>2009</v>
          </cell>
        </row>
        <row r="95">
          <cell r="C95" t="str">
            <v>MBU-out-BIC</v>
          </cell>
          <cell r="H95">
            <v>45</v>
          </cell>
          <cell r="I95" t="str">
            <v>Rim</v>
          </cell>
        </row>
        <row r="96">
          <cell r="C96" t="str">
            <v>MBU-clad-BIC</v>
          </cell>
          <cell r="H96">
            <v>140</v>
          </cell>
          <cell r="I96" t="str">
            <v>Rim</v>
          </cell>
        </row>
        <row r="97">
          <cell r="C97" t="str">
            <v>MBU-core-BGW</v>
          </cell>
        </row>
        <row r="98">
          <cell r="C98" t="str">
            <v>MBU-out-BGW</v>
          </cell>
        </row>
        <row r="99">
          <cell r="C99" t="str">
            <v>MBU-clad-BGW</v>
          </cell>
        </row>
        <row r="102">
          <cell r="C102" t="str">
            <v>HBU</v>
          </cell>
          <cell r="D102" t="str">
            <v>UOX</v>
          </cell>
          <cell r="E102" t="str">
            <v>PWR</v>
          </cell>
          <cell r="F102">
            <v>60</v>
          </cell>
          <cell r="G102" t="str">
            <v>Powder</v>
          </cell>
          <cell r="H102">
            <v>68</v>
          </cell>
          <cell r="I102" t="str">
            <v>center</v>
          </cell>
        </row>
        <row r="103">
          <cell r="H103">
            <v>82</v>
          </cell>
          <cell r="I103" t="str">
            <v>Rim</v>
          </cell>
        </row>
        <row r="106">
          <cell r="C106" t="str">
            <v>48BU-CS-BIC</v>
          </cell>
          <cell r="D106" t="str">
            <v>UOX</v>
          </cell>
          <cell r="E106" t="str">
            <v>PWR</v>
          </cell>
          <cell r="F106">
            <v>48</v>
          </cell>
          <cell r="G106" t="str">
            <v>Fragment</v>
          </cell>
          <cell r="H106">
            <v>10</v>
          </cell>
          <cell r="I106" t="str">
            <v>whole</v>
          </cell>
          <cell r="J106">
            <v>10</v>
          </cell>
          <cell r="K106" t="str">
            <v>Air</v>
          </cell>
          <cell r="L106" t="str">
            <v>yes</v>
          </cell>
          <cell r="M106" t="str">
            <v>24 ± 6</v>
          </cell>
          <cell r="N106" t="str">
            <v>no</v>
          </cell>
          <cell r="O106" t="str">
            <v>BIC</v>
          </cell>
          <cell r="Q106" t="str">
            <v>IRF</v>
          </cell>
          <cell r="R106">
            <v>6.55</v>
          </cell>
          <cell r="S106">
            <v>0.05</v>
          </cell>
          <cell r="U106">
            <v>1.58</v>
          </cell>
          <cell r="V106">
            <v>5.0000000000000001E-3</v>
          </cell>
          <cell r="W106">
            <v>5.0000000000000001E-3</v>
          </cell>
          <cell r="X106" t="str">
            <v>Gap</v>
          </cell>
          <cell r="Y106" t="str">
            <v>some</v>
          </cell>
          <cell r="Z106" t="str">
            <v>González-Robles(2011)</v>
          </cell>
          <cell r="AA106">
            <v>2011</v>
          </cell>
          <cell r="AB106" t="str">
            <v>DI</v>
          </cell>
          <cell r="AC106" t="str">
            <v>R</v>
          </cell>
        </row>
        <row r="107">
          <cell r="C107" t="str">
            <v>60BU-CS-BIC</v>
          </cell>
          <cell r="D107" t="str">
            <v>UOX</v>
          </cell>
          <cell r="E107" t="str">
            <v>PWR</v>
          </cell>
          <cell r="F107">
            <v>60</v>
          </cell>
          <cell r="G107" t="str">
            <v>Fragment</v>
          </cell>
          <cell r="H107">
            <v>10</v>
          </cell>
          <cell r="I107" t="str">
            <v>whole</v>
          </cell>
          <cell r="J107">
            <v>10</v>
          </cell>
          <cell r="K107" t="str">
            <v>Air</v>
          </cell>
          <cell r="L107" t="str">
            <v>yes</v>
          </cell>
          <cell r="M107" t="str">
            <v>24 ± 6</v>
          </cell>
          <cell r="N107" t="str">
            <v>no</v>
          </cell>
          <cell r="O107" t="str">
            <v>BIC</v>
          </cell>
          <cell r="Q107" t="str">
            <v>IRF</v>
          </cell>
          <cell r="R107">
            <v>3.2</v>
          </cell>
          <cell r="S107">
            <v>0.12</v>
          </cell>
          <cell r="U107">
            <v>0.34</v>
          </cell>
          <cell r="V107">
            <v>7.0000000000000001E-3</v>
          </cell>
          <cell r="W107">
            <v>8.0000000000000002E-3</v>
          </cell>
          <cell r="X107" t="str">
            <v>Gap</v>
          </cell>
          <cell r="Y107" t="str">
            <v>some</v>
          </cell>
          <cell r="Z107" t="str">
            <v>González-Robles(2011)</v>
          </cell>
          <cell r="AA107">
            <v>2011</v>
          </cell>
          <cell r="AB107" t="str">
            <v>DI</v>
          </cell>
          <cell r="AC107" t="str">
            <v>R</v>
          </cell>
        </row>
        <row r="108">
          <cell r="C108" t="str">
            <v>52BU-CS-BIC</v>
          </cell>
          <cell r="D108" t="str">
            <v>UOX</v>
          </cell>
          <cell r="E108" t="str">
            <v>PWR</v>
          </cell>
          <cell r="F108">
            <v>52</v>
          </cell>
          <cell r="G108" t="str">
            <v>Fragment</v>
          </cell>
          <cell r="H108">
            <v>10</v>
          </cell>
          <cell r="I108" t="str">
            <v>whole</v>
          </cell>
          <cell r="J108">
            <v>10</v>
          </cell>
          <cell r="K108" t="str">
            <v>Air</v>
          </cell>
          <cell r="L108" t="str">
            <v>yes</v>
          </cell>
          <cell r="M108" t="str">
            <v>24 ± 6</v>
          </cell>
          <cell r="N108" t="str">
            <v>no</v>
          </cell>
          <cell r="O108" t="str">
            <v>BIC</v>
          </cell>
          <cell r="Q108" t="str">
            <v>IRF</v>
          </cell>
          <cell r="R108">
            <v>3.1</v>
          </cell>
          <cell r="S108">
            <v>7.0000000000000007E-2</v>
          </cell>
          <cell r="U108">
            <v>0.82</v>
          </cell>
          <cell r="V108">
            <v>0.01</v>
          </cell>
          <cell r="W108">
            <v>0.03</v>
          </cell>
          <cell r="X108" t="str">
            <v>Gap</v>
          </cell>
          <cell r="Y108" t="str">
            <v>some</v>
          </cell>
          <cell r="Z108" t="str">
            <v>González-Robles(2011)</v>
          </cell>
          <cell r="AA108">
            <v>2011</v>
          </cell>
          <cell r="AB108" t="str">
            <v>DI</v>
          </cell>
          <cell r="AC108" t="str">
            <v>R</v>
          </cell>
        </row>
        <row r="109">
          <cell r="C109" t="str">
            <v>53BU-CS-BIC</v>
          </cell>
          <cell r="D109" t="str">
            <v>UOX</v>
          </cell>
          <cell r="E109" t="str">
            <v>BWR</v>
          </cell>
          <cell r="F109">
            <v>53</v>
          </cell>
          <cell r="G109" t="str">
            <v>Fragment</v>
          </cell>
          <cell r="H109">
            <v>10</v>
          </cell>
          <cell r="I109" t="str">
            <v>whole</v>
          </cell>
          <cell r="J109">
            <v>10</v>
          </cell>
          <cell r="K109" t="str">
            <v>Air</v>
          </cell>
          <cell r="L109" t="str">
            <v>yes</v>
          </cell>
          <cell r="M109" t="str">
            <v>24 ± 6</v>
          </cell>
          <cell r="N109" t="str">
            <v>no</v>
          </cell>
          <cell r="O109" t="str">
            <v>BIC</v>
          </cell>
          <cell r="Q109" t="str">
            <v>IRF</v>
          </cell>
          <cell r="R109">
            <v>0.35</v>
          </cell>
          <cell r="S109">
            <v>1.7000000000000001E-2</v>
          </cell>
          <cell r="U109">
            <v>0.05</v>
          </cell>
          <cell r="V109">
            <v>1.1999999999999999E-3</v>
          </cell>
          <cell r="W109">
            <v>4.0000000000000001E-3</v>
          </cell>
          <cell r="X109" t="str">
            <v>Gap</v>
          </cell>
          <cell r="Y109" t="str">
            <v>some</v>
          </cell>
          <cell r="Z109" t="str">
            <v>González-Robles(2011)</v>
          </cell>
          <cell r="AA109">
            <v>2011</v>
          </cell>
          <cell r="AB109" t="str">
            <v>DI</v>
          </cell>
          <cell r="AC109" t="str">
            <v>R</v>
          </cell>
        </row>
        <row r="110">
          <cell r="C110" t="str">
            <v>48BU-CORE-BIC</v>
          </cell>
          <cell r="D110" t="str">
            <v>UOX</v>
          </cell>
          <cell r="E110" t="str">
            <v>PWR</v>
          </cell>
          <cell r="F110">
            <v>48</v>
          </cell>
          <cell r="G110" t="str">
            <v>Powder</v>
          </cell>
          <cell r="H110">
            <v>90</v>
          </cell>
          <cell r="I110" t="str">
            <v>center</v>
          </cell>
          <cell r="J110">
            <v>10</v>
          </cell>
          <cell r="K110" t="str">
            <v>Air</v>
          </cell>
          <cell r="L110" t="str">
            <v>yes</v>
          </cell>
          <cell r="M110" t="str">
            <v>24 ± 6</v>
          </cell>
          <cell r="N110" t="str">
            <v>no</v>
          </cell>
          <cell r="O110" t="str">
            <v>BIC</v>
          </cell>
          <cell r="Q110" t="str">
            <v>IRF</v>
          </cell>
          <cell r="R110">
            <v>6.06</v>
          </cell>
          <cell r="S110">
            <v>1.64</v>
          </cell>
          <cell r="U110">
            <v>4.1399999999999997</v>
          </cell>
          <cell r="V110">
            <v>0.1</v>
          </cell>
          <cell r="W110">
            <v>1.02</v>
          </cell>
          <cell r="X110" t="str">
            <v>GB</v>
          </cell>
          <cell r="Y110" t="str">
            <v>some</v>
          </cell>
          <cell r="Z110" t="str">
            <v>González-Robles(2011)</v>
          </cell>
          <cell r="AA110">
            <v>2011</v>
          </cell>
          <cell r="AB110" t="str">
            <v>DI</v>
          </cell>
          <cell r="AC110" t="str">
            <v>R</v>
          </cell>
        </row>
        <row r="111">
          <cell r="C111" t="str">
            <v>48BU-OUTB-BIC</v>
          </cell>
          <cell r="D111" t="str">
            <v>UOX</v>
          </cell>
          <cell r="E111" t="str">
            <v>PWR</v>
          </cell>
          <cell r="F111">
            <v>48</v>
          </cell>
          <cell r="G111" t="str">
            <v>Powder</v>
          </cell>
          <cell r="H111">
            <v>140</v>
          </cell>
          <cell r="I111" t="str">
            <v>rim</v>
          </cell>
          <cell r="J111">
            <v>10</v>
          </cell>
          <cell r="K111" t="str">
            <v>Air</v>
          </cell>
          <cell r="L111" t="str">
            <v>yes</v>
          </cell>
          <cell r="M111" t="str">
            <v>24 ± 6</v>
          </cell>
          <cell r="N111" t="str">
            <v>no</v>
          </cell>
          <cell r="O111" t="str">
            <v>BIC</v>
          </cell>
          <cell r="Q111" t="str">
            <v>IRF</v>
          </cell>
          <cell r="R111">
            <v>4.45</v>
          </cell>
          <cell r="S111">
            <v>0.44</v>
          </cell>
          <cell r="U111">
            <v>1.31</v>
          </cell>
          <cell r="V111">
            <v>2E-3</v>
          </cell>
          <cell r="W111">
            <v>0.04</v>
          </cell>
          <cell r="X111" t="str">
            <v>GB</v>
          </cell>
          <cell r="Y111" t="str">
            <v>some</v>
          </cell>
          <cell r="Z111" t="str">
            <v>González-Robles(2011)</v>
          </cell>
          <cell r="AA111">
            <v>2011</v>
          </cell>
          <cell r="AB111" t="str">
            <v>DI</v>
          </cell>
          <cell r="AC111" t="str">
            <v>R</v>
          </cell>
        </row>
        <row r="112">
          <cell r="C112" t="str">
            <v>60BU-CORE-BIC</v>
          </cell>
          <cell r="D112" t="str">
            <v>UOX</v>
          </cell>
          <cell r="E112" t="str">
            <v>PWR</v>
          </cell>
          <cell r="F112">
            <v>60</v>
          </cell>
          <cell r="G112" t="str">
            <v>Powder</v>
          </cell>
          <cell r="H112">
            <v>68</v>
          </cell>
          <cell r="I112" t="str">
            <v>center</v>
          </cell>
          <cell r="J112">
            <v>10</v>
          </cell>
          <cell r="K112" t="str">
            <v>Air</v>
          </cell>
          <cell r="L112" t="str">
            <v>yes</v>
          </cell>
          <cell r="M112" t="str">
            <v>24 ± 6</v>
          </cell>
          <cell r="N112" t="str">
            <v>no</v>
          </cell>
          <cell r="O112" t="str">
            <v>BIC</v>
          </cell>
          <cell r="Q112" t="str">
            <v>IRF</v>
          </cell>
          <cell r="R112">
            <v>2.4500000000000002</v>
          </cell>
          <cell r="S112">
            <v>1.96</v>
          </cell>
          <cell r="U112">
            <v>1.98</v>
          </cell>
          <cell r="V112">
            <v>0.31</v>
          </cell>
          <cell r="W112">
            <v>0.93</v>
          </cell>
          <cell r="X112" t="str">
            <v>GB</v>
          </cell>
          <cell r="Y112" t="str">
            <v>some</v>
          </cell>
          <cell r="Z112" t="str">
            <v>González-Robles(2011)</v>
          </cell>
          <cell r="AA112">
            <v>2011</v>
          </cell>
          <cell r="AB112" t="str">
            <v>DI</v>
          </cell>
          <cell r="AC112" t="str">
            <v>R</v>
          </cell>
        </row>
        <row r="113">
          <cell r="C113" t="str">
            <v>60BU-OUT-BIC</v>
          </cell>
          <cell r="D113" t="str">
            <v>UOX</v>
          </cell>
          <cell r="E113" t="str">
            <v>PWR</v>
          </cell>
          <cell r="F113">
            <v>60</v>
          </cell>
          <cell r="G113" t="str">
            <v>Powder</v>
          </cell>
          <cell r="H113">
            <v>82</v>
          </cell>
          <cell r="I113" t="str">
            <v>rim</v>
          </cell>
          <cell r="J113">
            <v>10</v>
          </cell>
          <cell r="K113" t="str">
            <v>Air</v>
          </cell>
          <cell r="L113" t="str">
            <v>yes</v>
          </cell>
          <cell r="M113" t="str">
            <v>24 ± 6</v>
          </cell>
          <cell r="N113" t="str">
            <v>no</v>
          </cell>
          <cell r="O113" t="str">
            <v>BIC</v>
          </cell>
          <cell r="Q113" t="str">
            <v>IRF</v>
          </cell>
          <cell r="R113">
            <v>3.59</v>
          </cell>
          <cell r="S113">
            <v>1.52</v>
          </cell>
          <cell r="U113">
            <v>2.88</v>
          </cell>
          <cell r="V113">
            <v>0.1</v>
          </cell>
          <cell r="W113">
            <v>0.32</v>
          </cell>
          <cell r="X113" t="str">
            <v>GB</v>
          </cell>
          <cell r="Y113" t="str">
            <v>some</v>
          </cell>
          <cell r="Z113" t="str">
            <v>González-Robles(2011)</v>
          </cell>
          <cell r="AA113">
            <v>2011</v>
          </cell>
          <cell r="AB113" t="str">
            <v>DI</v>
          </cell>
          <cell r="AC113" t="str">
            <v>R</v>
          </cell>
        </row>
        <row r="114">
          <cell r="C114" t="str">
            <v>48BU-CORE-BGW</v>
          </cell>
          <cell r="D114" t="str">
            <v>UOX</v>
          </cell>
          <cell r="E114" t="str">
            <v>PWR</v>
          </cell>
          <cell r="F114">
            <v>48</v>
          </cell>
          <cell r="G114" t="str">
            <v>Powder</v>
          </cell>
          <cell r="H114">
            <v>90</v>
          </cell>
          <cell r="I114" t="str">
            <v>center</v>
          </cell>
          <cell r="J114">
            <v>10</v>
          </cell>
          <cell r="K114" t="str">
            <v>Air</v>
          </cell>
          <cell r="L114" t="str">
            <v>yes</v>
          </cell>
          <cell r="M114" t="str">
            <v>24 ± 6</v>
          </cell>
          <cell r="N114" t="str">
            <v>no</v>
          </cell>
          <cell r="O114" t="str">
            <v>BGW</v>
          </cell>
          <cell r="Q114" t="str">
            <v>IRF</v>
          </cell>
          <cell r="R114">
            <v>5.23</v>
          </cell>
          <cell r="S114">
            <v>1.26</v>
          </cell>
          <cell r="U114">
            <v>2.91</v>
          </cell>
          <cell r="V114">
            <v>0.09</v>
          </cell>
          <cell r="W114">
            <v>1.06</v>
          </cell>
          <cell r="X114" t="str">
            <v>GB</v>
          </cell>
          <cell r="Y114" t="str">
            <v>some</v>
          </cell>
          <cell r="Z114" t="str">
            <v>González-Robles(2011)</v>
          </cell>
          <cell r="AA114">
            <v>2011</v>
          </cell>
          <cell r="AB114" t="str">
            <v>DI</v>
          </cell>
          <cell r="AC114" t="str">
            <v>R</v>
          </cell>
        </row>
        <row r="115">
          <cell r="C115" t="str">
            <v>48BU-OUT-BGW</v>
          </cell>
          <cell r="D115" t="str">
            <v>UOX</v>
          </cell>
          <cell r="E115" t="str">
            <v>PWR</v>
          </cell>
          <cell r="F115">
            <v>48</v>
          </cell>
          <cell r="G115" t="str">
            <v>Powder</v>
          </cell>
          <cell r="H115">
            <v>45</v>
          </cell>
          <cell r="I115" t="str">
            <v>rim</v>
          </cell>
          <cell r="J115">
            <v>10</v>
          </cell>
          <cell r="K115" t="str">
            <v>Air</v>
          </cell>
          <cell r="L115" t="str">
            <v>yes</v>
          </cell>
          <cell r="M115" t="str">
            <v>24 ± 6</v>
          </cell>
          <cell r="N115" t="str">
            <v>no</v>
          </cell>
          <cell r="O115" t="str">
            <v>BGW</v>
          </cell>
          <cell r="Q115" t="str">
            <v>IRF</v>
          </cell>
          <cell r="R115">
            <v>4.24</v>
          </cell>
          <cell r="S115">
            <v>0.31</v>
          </cell>
          <cell r="U115">
            <v>0.37</v>
          </cell>
          <cell r="V115">
            <v>0.01</v>
          </cell>
          <cell r="W115">
            <v>0.01</v>
          </cell>
          <cell r="X115" t="str">
            <v>GB</v>
          </cell>
          <cell r="Y115" t="str">
            <v>some</v>
          </cell>
          <cell r="Z115" t="str">
            <v>González-Robles(2011)</v>
          </cell>
          <cell r="AA115">
            <v>2011</v>
          </cell>
          <cell r="AB115" t="str">
            <v>DI</v>
          </cell>
          <cell r="AC115" t="str">
            <v>R</v>
          </cell>
        </row>
        <row r="116">
          <cell r="C116" t="str">
            <v>60BU-CORE-BGW</v>
          </cell>
          <cell r="D116" t="str">
            <v>UOX</v>
          </cell>
          <cell r="E116" t="str">
            <v>PWR</v>
          </cell>
          <cell r="F116">
            <v>60</v>
          </cell>
          <cell r="G116" t="str">
            <v>Powder</v>
          </cell>
          <cell r="H116">
            <v>68</v>
          </cell>
          <cell r="I116" t="str">
            <v>center</v>
          </cell>
          <cell r="J116">
            <v>10</v>
          </cell>
          <cell r="K116" t="str">
            <v>Air</v>
          </cell>
          <cell r="L116" t="str">
            <v>yes</v>
          </cell>
          <cell r="M116" t="str">
            <v>24 ± 6</v>
          </cell>
          <cell r="N116" t="str">
            <v>no</v>
          </cell>
          <cell r="O116" t="str">
            <v>BGW</v>
          </cell>
          <cell r="Q116" t="str">
            <v>IRF</v>
          </cell>
          <cell r="R116">
            <v>2.15</v>
          </cell>
          <cell r="S116">
            <v>1.98</v>
          </cell>
          <cell r="U116">
            <v>2.48</v>
          </cell>
          <cell r="V116">
            <v>0.4</v>
          </cell>
          <cell r="W116">
            <v>1.1100000000000001</v>
          </cell>
          <cell r="X116" t="str">
            <v>GB</v>
          </cell>
          <cell r="Y116" t="str">
            <v>some</v>
          </cell>
          <cell r="Z116" t="str">
            <v>González-Robles(2011)</v>
          </cell>
          <cell r="AA116">
            <v>2011</v>
          </cell>
          <cell r="AB116" t="str">
            <v>DI</v>
          </cell>
          <cell r="AC116" t="str">
            <v>R</v>
          </cell>
        </row>
        <row r="117">
          <cell r="C117" t="str">
            <v>60BU-OUT-BGW</v>
          </cell>
          <cell r="D117" t="str">
            <v>UOX</v>
          </cell>
          <cell r="E117" t="str">
            <v>PWR</v>
          </cell>
          <cell r="F117">
            <v>60</v>
          </cell>
          <cell r="G117" t="str">
            <v>Powder</v>
          </cell>
          <cell r="H117">
            <v>82</v>
          </cell>
          <cell r="I117" t="str">
            <v>rim</v>
          </cell>
          <cell r="J117">
            <v>10</v>
          </cell>
          <cell r="K117" t="str">
            <v>Air</v>
          </cell>
          <cell r="L117" t="str">
            <v>yes</v>
          </cell>
          <cell r="M117" t="str">
            <v>24 ± 6</v>
          </cell>
          <cell r="N117" t="str">
            <v>no</v>
          </cell>
          <cell r="O117" t="str">
            <v>BGW</v>
          </cell>
          <cell r="Q117" t="str">
            <v>IRF</v>
          </cell>
          <cell r="R117">
            <v>4.26</v>
          </cell>
          <cell r="S117">
            <v>1.89</v>
          </cell>
          <cell r="U117">
            <v>2.56</v>
          </cell>
          <cell r="V117">
            <v>0.03</v>
          </cell>
          <cell r="W117">
            <v>0.51</v>
          </cell>
          <cell r="X117" t="str">
            <v>GB</v>
          </cell>
          <cell r="Y117" t="str">
            <v>some</v>
          </cell>
          <cell r="Z117" t="str">
            <v>González-Robles(2011)</v>
          </cell>
          <cell r="AA117">
            <v>2011</v>
          </cell>
          <cell r="AB117" t="str">
            <v>DI</v>
          </cell>
          <cell r="AC117" t="str">
            <v>R</v>
          </cell>
        </row>
        <row r="118">
          <cell r="C118" t="str">
            <v>CORE-BIC</v>
          </cell>
          <cell r="D118" t="str">
            <v>UOX</v>
          </cell>
          <cell r="E118" t="str">
            <v>PWR</v>
          </cell>
          <cell r="F118">
            <v>60</v>
          </cell>
          <cell r="G118" t="str">
            <v>Powder</v>
          </cell>
          <cell r="H118">
            <v>68</v>
          </cell>
          <cell r="I118" t="str">
            <v>center</v>
          </cell>
          <cell r="J118">
            <v>11</v>
          </cell>
          <cell r="K118" t="str">
            <v>Air</v>
          </cell>
          <cell r="L118" t="str">
            <v>yes</v>
          </cell>
          <cell r="M118" t="str">
            <v>24 ± 6</v>
          </cell>
          <cell r="N118" t="str">
            <v>no</v>
          </cell>
          <cell r="O118" t="str">
            <v>BIC</v>
          </cell>
          <cell r="P118">
            <v>15</v>
          </cell>
          <cell r="Q118" t="str">
            <v>IRF</v>
          </cell>
          <cell r="R118">
            <v>2.4500000000000002</v>
          </cell>
          <cell r="S118">
            <v>1.96</v>
          </cell>
          <cell r="U118">
            <v>1.98</v>
          </cell>
          <cell r="V118">
            <v>0.31</v>
          </cell>
          <cell r="W118">
            <v>0.93</v>
          </cell>
          <cell r="X118" t="str">
            <v>GB</v>
          </cell>
          <cell r="Y118" t="str">
            <v>some</v>
          </cell>
          <cell r="Z118" t="str">
            <v>Serrano-Purroy(2012)</v>
          </cell>
          <cell r="AA118">
            <v>2012</v>
          </cell>
        </row>
        <row r="119">
          <cell r="C119" t="str">
            <v>OUT-BIC</v>
          </cell>
          <cell r="D119" t="str">
            <v>UOX</v>
          </cell>
          <cell r="E119" t="str">
            <v>PWR</v>
          </cell>
          <cell r="F119">
            <v>61</v>
          </cell>
          <cell r="G119" t="str">
            <v>Powder</v>
          </cell>
          <cell r="H119">
            <v>82</v>
          </cell>
          <cell r="I119" t="str">
            <v>rim</v>
          </cell>
          <cell r="J119">
            <v>12</v>
          </cell>
          <cell r="K119" t="str">
            <v>Air</v>
          </cell>
          <cell r="L119" t="str">
            <v>yes</v>
          </cell>
          <cell r="M119" t="str">
            <v>24 ± 6</v>
          </cell>
          <cell r="N119" t="str">
            <v>no</v>
          </cell>
          <cell r="O119" t="str">
            <v>BIC</v>
          </cell>
          <cell r="P119">
            <v>15</v>
          </cell>
          <cell r="Q119" t="str">
            <v>IRF</v>
          </cell>
          <cell r="R119">
            <v>3.59</v>
          </cell>
          <cell r="S119">
            <v>1.52</v>
          </cell>
          <cell r="U119">
            <v>2.88</v>
          </cell>
          <cell r="V119">
            <v>0.1</v>
          </cell>
          <cell r="W119">
            <v>0.32</v>
          </cell>
          <cell r="X119" t="str">
            <v>GB</v>
          </cell>
          <cell r="Y119" t="str">
            <v>some</v>
          </cell>
          <cell r="Z119" t="str">
            <v>Serrano-Purroy(2012)</v>
          </cell>
          <cell r="AA119">
            <v>2012</v>
          </cell>
        </row>
        <row r="120">
          <cell r="C120" t="str">
            <v>CORE-BGW</v>
          </cell>
          <cell r="D120" t="str">
            <v>UOX</v>
          </cell>
          <cell r="E120" t="str">
            <v>PWR</v>
          </cell>
          <cell r="F120">
            <v>62</v>
          </cell>
          <cell r="G120" t="str">
            <v>Powder</v>
          </cell>
          <cell r="H120">
            <v>68</v>
          </cell>
          <cell r="I120" t="str">
            <v>center</v>
          </cell>
          <cell r="J120">
            <v>13</v>
          </cell>
          <cell r="K120" t="str">
            <v>Air</v>
          </cell>
          <cell r="L120" t="str">
            <v>yes</v>
          </cell>
          <cell r="M120" t="str">
            <v>24 ± 6</v>
          </cell>
          <cell r="N120" t="str">
            <v>no</v>
          </cell>
          <cell r="O120" t="str">
            <v>BGW</v>
          </cell>
          <cell r="P120">
            <v>15</v>
          </cell>
          <cell r="Q120" t="str">
            <v>IRF</v>
          </cell>
          <cell r="R120">
            <v>2.15</v>
          </cell>
          <cell r="S120">
            <v>1.98</v>
          </cell>
          <cell r="U120">
            <v>2.48</v>
          </cell>
          <cell r="V120">
            <v>0.4</v>
          </cell>
          <cell r="W120">
            <v>1.1100000000000001</v>
          </cell>
          <cell r="X120" t="str">
            <v>GB</v>
          </cell>
          <cell r="Y120" t="str">
            <v>some</v>
          </cell>
          <cell r="Z120" t="str">
            <v>Serrano-Purroy(2012)</v>
          </cell>
          <cell r="AA120">
            <v>2012</v>
          </cell>
        </row>
        <row r="121">
          <cell r="C121" t="str">
            <v>OUT-BGW</v>
          </cell>
          <cell r="D121" t="str">
            <v>UOX</v>
          </cell>
          <cell r="E121" t="str">
            <v>PWR</v>
          </cell>
          <cell r="F121">
            <v>63</v>
          </cell>
          <cell r="G121" t="str">
            <v>Powder</v>
          </cell>
          <cell r="H121">
            <v>82</v>
          </cell>
          <cell r="I121" t="str">
            <v>rim</v>
          </cell>
          <cell r="J121">
            <v>14</v>
          </cell>
          <cell r="K121" t="str">
            <v>Air</v>
          </cell>
          <cell r="L121" t="str">
            <v>yes</v>
          </cell>
          <cell r="M121" t="str">
            <v>24 ± 6</v>
          </cell>
          <cell r="N121" t="str">
            <v>no</v>
          </cell>
          <cell r="O121" t="str">
            <v>BGW</v>
          </cell>
          <cell r="P121">
            <v>15</v>
          </cell>
          <cell r="Q121" t="str">
            <v>IRF</v>
          </cell>
          <cell r="R121">
            <v>4.26</v>
          </cell>
          <cell r="S121">
            <v>1.89</v>
          </cell>
          <cell r="U121">
            <v>2.56</v>
          </cell>
          <cell r="V121">
            <v>0.03</v>
          </cell>
          <cell r="W121">
            <v>0.51</v>
          </cell>
          <cell r="X121" t="str">
            <v>GB</v>
          </cell>
          <cell r="Y121" t="str">
            <v>some</v>
          </cell>
          <cell r="Z121" t="str">
            <v>Serrano-Purroy(2012)</v>
          </cell>
          <cell r="AA121">
            <v>2012</v>
          </cell>
        </row>
        <row r="122">
          <cell r="C122" t="str">
            <v>KKL-C-BWR_O</v>
          </cell>
          <cell r="D122" t="str">
            <v>UOX</v>
          </cell>
          <cell r="E122" t="str">
            <v>BWR</v>
          </cell>
          <cell r="F122">
            <v>65.3</v>
          </cell>
          <cell r="G122" t="str">
            <v>Frag.-open</v>
          </cell>
          <cell r="H122">
            <v>20</v>
          </cell>
          <cell r="I122" t="str">
            <v>Whole</v>
          </cell>
          <cell r="J122">
            <v>98</v>
          </cell>
          <cell r="K122" t="str">
            <v>Air</v>
          </cell>
          <cell r="L122" t="str">
            <v>no</v>
          </cell>
          <cell r="N122" t="str">
            <v>yes</v>
          </cell>
          <cell r="O122" t="str">
            <v>borate = 28mM</v>
          </cell>
          <cell r="P122">
            <v>3.69</v>
          </cell>
          <cell r="Q122" t="str">
            <v>IRF</v>
          </cell>
          <cell r="R122">
            <v>1.38</v>
          </cell>
          <cell r="T122" t="str">
            <v>ND</v>
          </cell>
          <cell r="X122" t="str">
            <v>Gap</v>
          </cell>
          <cell r="Y122" t="str">
            <v>yes</v>
          </cell>
          <cell r="Z122" t="str">
            <v>Johnson(2012)</v>
          </cell>
          <cell r="AA122">
            <v>2012</v>
          </cell>
          <cell r="AB122" t="str">
            <v>DI</v>
          </cell>
          <cell r="AC122" t="str">
            <v>R</v>
          </cell>
        </row>
        <row r="123">
          <cell r="C123" t="str">
            <v>KKL-C-BWR_C</v>
          </cell>
          <cell r="D123" t="str">
            <v>UOX</v>
          </cell>
          <cell r="E123" t="str">
            <v>BWR</v>
          </cell>
          <cell r="F123">
            <v>65.3</v>
          </cell>
          <cell r="G123" t="str">
            <v>Frag.-close</v>
          </cell>
          <cell r="H123">
            <v>20</v>
          </cell>
          <cell r="I123" t="str">
            <v>Whole</v>
          </cell>
          <cell r="J123">
            <v>98</v>
          </cell>
          <cell r="K123" t="str">
            <v>Air</v>
          </cell>
          <cell r="L123" t="str">
            <v>no</v>
          </cell>
          <cell r="N123" t="str">
            <v>yes</v>
          </cell>
          <cell r="O123" t="str">
            <v>borate = 28mM</v>
          </cell>
          <cell r="P123">
            <v>3.69</v>
          </cell>
          <cell r="Q123" t="str">
            <v>IRF</v>
          </cell>
          <cell r="R123">
            <v>1.0900000000000001</v>
          </cell>
          <cell r="T123" t="str">
            <v>ND</v>
          </cell>
          <cell r="X123" t="str">
            <v>Gap</v>
          </cell>
          <cell r="Y123" t="str">
            <v>yes</v>
          </cell>
          <cell r="Z123" t="str">
            <v>Johnson(2012)</v>
          </cell>
          <cell r="AA123">
            <v>2012</v>
          </cell>
          <cell r="AB123" t="str">
            <v>DI</v>
          </cell>
          <cell r="AC123" t="str">
            <v>R</v>
          </cell>
        </row>
        <row r="124">
          <cell r="C124" t="str">
            <v>KKL-C-RIM_O</v>
          </cell>
          <cell r="D124" t="str">
            <v>UOX</v>
          </cell>
          <cell r="E124" t="str">
            <v>BWR</v>
          </cell>
          <cell r="F124">
            <v>65.3</v>
          </cell>
          <cell r="G124" t="str">
            <v>Frag.-open</v>
          </cell>
          <cell r="H124">
            <v>20</v>
          </cell>
          <cell r="I124" t="str">
            <v>Rim</v>
          </cell>
          <cell r="J124">
            <v>98</v>
          </cell>
          <cell r="K124" t="str">
            <v>Air</v>
          </cell>
          <cell r="L124" t="str">
            <v>no</v>
          </cell>
          <cell r="N124" t="str">
            <v>yes</v>
          </cell>
          <cell r="O124" t="str">
            <v>borate = 28mM</v>
          </cell>
          <cell r="P124">
            <v>3.69</v>
          </cell>
          <cell r="Q124" t="str">
            <v>IRF</v>
          </cell>
          <cell r="R124">
            <v>1.6</v>
          </cell>
          <cell r="T124" t="str">
            <v>ND</v>
          </cell>
          <cell r="X124" t="str">
            <v>Gap</v>
          </cell>
          <cell r="Y124" t="str">
            <v>yes</v>
          </cell>
          <cell r="Z124" t="str">
            <v>Johnson(2012)</v>
          </cell>
          <cell r="AA124">
            <v>2012</v>
          </cell>
          <cell r="AB124" t="str">
            <v>DI</v>
          </cell>
          <cell r="AC124" t="str">
            <v>R</v>
          </cell>
        </row>
        <row r="125">
          <cell r="C125" t="str">
            <v>KKL-C-RIM_C</v>
          </cell>
          <cell r="D125" t="str">
            <v>UOX</v>
          </cell>
          <cell r="E125" t="str">
            <v>BWR</v>
          </cell>
          <cell r="F125">
            <v>65.3</v>
          </cell>
          <cell r="G125" t="str">
            <v>Frag.-close</v>
          </cell>
          <cell r="H125">
            <v>20</v>
          </cell>
          <cell r="I125" t="str">
            <v>Rim</v>
          </cell>
          <cell r="J125">
            <v>98</v>
          </cell>
          <cell r="K125" t="str">
            <v>Air</v>
          </cell>
          <cell r="L125" t="str">
            <v>no</v>
          </cell>
          <cell r="N125" t="str">
            <v>yes</v>
          </cell>
          <cell r="O125" t="str">
            <v>borate = 28mM</v>
          </cell>
          <cell r="P125">
            <v>3.69</v>
          </cell>
          <cell r="Q125" t="str">
            <v>IRF</v>
          </cell>
          <cell r="R125">
            <v>1.92</v>
          </cell>
          <cell r="T125" t="str">
            <v>ND</v>
          </cell>
          <cell r="X125" t="str">
            <v>Gap</v>
          </cell>
          <cell r="Y125" t="str">
            <v>yes</v>
          </cell>
          <cell r="Z125" t="str">
            <v>Johnson(2012)</v>
          </cell>
          <cell r="AA125">
            <v>2012</v>
          </cell>
          <cell r="AB125" t="str">
            <v>DI</v>
          </cell>
          <cell r="AC125" t="str">
            <v>R</v>
          </cell>
        </row>
        <row r="126">
          <cell r="C126" t="str">
            <v>KKG-C_O</v>
          </cell>
          <cell r="D126" t="str">
            <v>UOX</v>
          </cell>
          <cell r="E126" t="str">
            <v>PWR</v>
          </cell>
          <cell r="F126">
            <v>64</v>
          </cell>
          <cell r="G126" t="str">
            <v>Frag.-open</v>
          </cell>
          <cell r="H126">
            <v>20</v>
          </cell>
          <cell r="I126" t="str">
            <v>Whole</v>
          </cell>
          <cell r="J126">
            <v>98</v>
          </cell>
          <cell r="K126" t="str">
            <v>Air</v>
          </cell>
          <cell r="L126" t="str">
            <v>no</v>
          </cell>
          <cell r="N126" t="str">
            <v>yes</v>
          </cell>
          <cell r="O126" t="str">
            <v>borate = 28mM</v>
          </cell>
          <cell r="P126">
            <v>20.6</v>
          </cell>
          <cell r="Q126" t="str">
            <v>IRF</v>
          </cell>
          <cell r="R126">
            <v>3.2</v>
          </cell>
          <cell r="T126">
            <v>5.9</v>
          </cell>
          <cell r="X126" t="str">
            <v>Gap</v>
          </cell>
          <cell r="Y126" t="str">
            <v>yes</v>
          </cell>
          <cell r="Z126" t="str">
            <v>Johnson(2012)</v>
          </cell>
          <cell r="AA126">
            <v>2012</v>
          </cell>
          <cell r="AB126" t="str">
            <v>DI</v>
          </cell>
          <cell r="AC126" t="str">
            <v>R</v>
          </cell>
        </row>
        <row r="127">
          <cell r="C127" t="str">
            <v>KKG-C_C</v>
          </cell>
          <cell r="D127" t="str">
            <v>UOX</v>
          </cell>
          <cell r="E127" t="str">
            <v>PWR</v>
          </cell>
          <cell r="F127">
            <v>64</v>
          </cell>
          <cell r="G127" t="str">
            <v>Frag.-close</v>
          </cell>
          <cell r="H127">
            <v>20</v>
          </cell>
          <cell r="I127" t="str">
            <v>Whole</v>
          </cell>
          <cell r="J127">
            <v>98</v>
          </cell>
          <cell r="K127" t="str">
            <v>Air</v>
          </cell>
          <cell r="L127" t="str">
            <v>no</v>
          </cell>
          <cell r="N127" t="str">
            <v>yes</v>
          </cell>
          <cell r="O127" t="str">
            <v>borate = 28mM</v>
          </cell>
          <cell r="P127">
            <v>20.6</v>
          </cell>
          <cell r="Q127" t="str">
            <v>IRF</v>
          </cell>
          <cell r="R127">
            <v>3.17</v>
          </cell>
          <cell r="T127">
            <v>7.27</v>
          </cell>
          <cell r="X127" t="str">
            <v>Gap</v>
          </cell>
          <cell r="Y127" t="str">
            <v>yes</v>
          </cell>
          <cell r="Z127" t="str">
            <v>Johnson(2012)</v>
          </cell>
          <cell r="AA127">
            <v>2012</v>
          </cell>
          <cell r="AB127" t="str">
            <v>DI</v>
          </cell>
          <cell r="AC127" t="str">
            <v>R</v>
          </cell>
        </row>
        <row r="128">
          <cell r="C128" t="str">
            <v>KKG-E_O</v>
          </cell>
          <cell r="D128" t="str">
            <v>MOX</v>
          </cell>
          <cell r="E128" t="str">
            <v>PWR</v>
          </cell>
          <cell r="F128">
            <v>63</v>
          </cell>
          <cell r="G128" t="str">
            <v>Frag.-open</v>
          </cell>
          <cell r="H128">
            <v>20</v>
          </cell>
          <cell r="I128" t="str">
            <v>Whole</v>
          </cell>
          <cell r="J128">
            <v>98</v>
          </cell>
          <cell r="K128" t="str">
            <v>Air</v>
          </cell>
          <cell r="L128" t="str">
            <v>no</v>
          </cell>
          <cell r="N128" t="str">
            <v>yes</v>
          </cell>
          <cell r="O128" t="str">
            <v>borate = 28mM</v>
          </cell>
          <cell r="P128">
            <v>26.7</v>
          </cell>
          <cell r="Q128" t="str">
            <v>IRF</v>
          </cell>
          <cell r="R128">
            <v>3.54</v>
          </cell>
          <cell r="T128">
            <v>4.9800000000000004</v>
          </cell>
          <cell r="X128" t="str">
            <v>Gap</v>
          </cell>
          <cell r="Y128" t="str">
            <v>yes</v>
          </cell>
          <cell r="Z128" t="str">
            <v>Johnson(2012)</v>
          </cell>
          <cell r="AA128">
            <v>2012</v>
          </cell>
          <cell r="AB128" t="str">
            <v>DI</v>
          </cell>
          <cell r="AC128" t="str">
            <v>R</v>
          </cell>
        </row>
        <row r="129">
          <cell r="C129" t="str">
            <v>KKG-E_C</v>
          </cell>
          <cell r="D129" t="str">
            <v>MOX</v>
          </cell>
          <cell r="E129" t="str">
            <v>PWR</v>
          </cell>
          <cell r="F129">
            <v>63</v>
          </cell>
          <cell r="G129" t="str">
            <v>Frag.-close</v>
          </cell>
          <cell r="H129">
            <v>20</v>
          </cell>
          <cell r="I129" t="str">
            <v>Whole</v>
          </cell>
          <cell r="J129">
            <v>98</v>
          </cell>
          <cell r="K129" t="str">
            <v>Air</v>
          </cell>
          <cell r="L129" t="str">
            <v>no</v>
          </cell>
          <cell r="N129" t="str">
            <v>yes</v>
          </cell>
          <cell r="O129" t="str">
            <v>borate = 28mM</v>
          </cell>
          <cell r="P129">
            <v>26.7</v>
          </cell>
          <cell r="Q129" t="str">
            <v>IRF</v>
          </cell>
          <cell r="R129">
            <v>4.12</v>
          </cell>
          <cell r="T129">
            <v>9.1300000000000008</v>
          </cell>
          <cell r="X129" t="str">
            <v>Gap</v>
          </cell>
          <cell r="Y129" t="str">
            <v>yes</v>
          </cell>
          <cell r="Z129" t="str">
            <v>Johnson(2012)</v>
          </cell>
          <cell r="AA129">
            <v>2012</v>
          </cell>
          <cell r="AB129" t="str">
            <v>DI</v>
          </cell>
          <cell r="AC129" t="str">
            <v>R</v>
          </cell>
        </row>
        <row r="130">
          <cell r="C130" t="str">
            <v>4I8_O</v>
          </cell>
          <cell r="D130" t="str">
            <v>UOX</v>
          </cell>
          <cell r="E130" t="str">
            <v>PWR</v>
          </cell>
          <cell r="F130">
            <v>58.2</v>
          </cell>
          <cell r="G130" t="str">
            <v>Frag.-open</v>
          </cell>
          <cell r="H130">
            <v>20</v>
          </cell>
          <cell r="I130" t="str">
            <v>Whole</v>
          </cell>
          <cell r="J130">
            <v>90</v>
          </cell>
          <cell r="K130" t="str">
            <v>Air</v>
          </cell>
          <cell r="L130" t="str">
            <v>yes</v>
          </cell>
          <cell r="M130" t="str">
            <v>20 ± 2</v>
          </cell>
          <cell r="N130" t="str">
            <v>yes</v>
          </cell>
          <cell r="O130" t="str">
            <v>Allard</v>
          </cell>
          <cell r="P130">
            <v>0.94</v>
          </cell>
          <cell r="Q130" t="str">
            <v>IRF</v>
          </cell>
          <cell r="R130">
            <v>1.78</v>
          </cell>
          <cell r="T130">
            <v>2.29</v>
          </cell>
          <cell r="X130" t="str">
            <v>Gap</v>
          </cell>
          <cell r="Y130" t="str">
            <v>yes</v>
          </cell>
          <cell r="Z130" t="str">
            <v>Johnson(2012)</v>
          </cell>
          <cell r="AA130">
            <v>2012</v>
          </cell>
          <cell r="AB130" t="str">
            <v>DI</v>
          </cell>
          <cell r="AC130" t="str">
            <v>R</v>
          </cell>
        </row>
        <row r="131">
          <cell r="C131" t="str">
            <v>4I8_C</v>
          </cell>
          <cell r="D131" t="str">
            <v>UOX</v>
          </cell>
          <cell r="E131" t="str">
            <v>PWR</v>
          </cell>
          <cell r="F131">
            <v>58.2</v>
          </cell>
          <cell r="G131" t="str">
            <v>Frag.-close</v>
          </cell>
          <cell r="H131">
            <v>20</v>
          </cell>
          <cell r="I131" t="str">
            <v>Whole</v>
          </cell>
          <cell r="J131">
            <v>90</v>
          </cell>
          <cell r="K131" t="str">
            <v>Air</v>
          </cell>
          <cell r="L131" t="str">
            <v>yes</v>
          </cell>
          <cell r="M131" t="str">
            <v>20 ± 2</v>
          </cell>
          <cell r="N131" t="str">
            <v>yes</v>
          </cell>
          <cell r="O131" t="str">
            <v>Allard</v>
          </cell>
          <cell r="P131">
            <v>0.94</v>
          </cell>
          <cell r="Q131" t="str">
            <v>IRF</v>
          </cell>
          <cell r="R131">
            <v>1.4589999999999999</v>
          </cell>
          <cell r="T131">
            <v>0.19350000000000001</v>
          </cell>
          <cell r="X131" t="str">
            <v>Gap</v>
          </cell>
          <cell r="Y131" t="str">
            <v>yes</v>
          </cell>
          <cell r="Z131" t="str">
            <v>Johnson(2012)</v>
          </cell>
          <cell r="AA131">
            <v>2012</v>
          </cell>
          <cell r="AB131" t="str">
            <v>DI</v>
          </cell>
          <cell r="AC131" t="str">
            <v>R</v>
          </cell>
        </row>
        <row r="132">
          <cell r="C132" t="str">
            <v>SUT_O</v>
          </cell>
          <cell r="D132" t="str">
            <v>UOX</v>
          </cell>
          <cell r="E132" t="str">
            <v>PWR</v>
          </cell>
          <cell r="F132">
            <v>61.4</v>
          </cell>
          <cell r="G132" t="str">
            <v>Frag.-open</v>
          </cell>
          <cell r="H132">
            <v>20</v>
          </cell>
          <cell r="I132" t="str">
            <v>Whole</v>
          </cell>
          <cell r="J132">
            <v>90</v>
          </cell>
          <cell r="K132" t="str">
            <v>Air</v>
          </cell>
          <cell r="L132" t="str">
            <v>yes</v>
          </cell>
          <cell r="M132" t="str">
            <v>20 ± 2</v>
          </cell>
          <cell r="N132" t="str">
            <v>yes</v>
          </cell>
          <cell r="O132" t="str">
            <v>Allard</v>
          </cell>
          <cell r="P132">
            <v>2.2999999999999998</v>
          </cell>
          <cell r="Q132" t="str">
            <v>IRF</v>
          </cell>
          <cell r="R132">
            <v>1.3</v>
          </cell>
          <cell r="T132">
            <v>2.16</v>
          </cell>
          <cell r="X132" t="str">
            <v>Gap</v>
          </cell>
          <cell r="Y132" t="str">
            <v>yes</v>
          </cell>
          <cell r="Z132" t="str">
            <v>Johnson(2012)</v>
          </cell>
          <cell r="AA132">
            <v>2012</v>
          </cell>
          <cell r="AB132" t="str">
            <v>DI</v>
          </cell>
          <cell r="AC132" t="str">
            <v>R</v>
          </cell>
        </row>
        <row r="133">
          <cell r="C133" t="str">
            <v>SUT_C</v>
          </cell>
          <cell r="D133" t="str">
            <v>UOX</v>
          </cell>
          <cell r="E133" t="str">
            <v>PWR</v>
          </cell>
          <cell r="F133">
            <v>61.4</v>
          </cell>
          <cell r="G133" t="str">
            <v>Frag.-close</v>
          </cell>
          <cell r="H133">
            <v>20</v>
          </cell>
          <cell r="I133" t="str">
            <v>Whole</v>
          </cell>
          <cell r="J133">
            <v>90</v>
          </cell>
          <cell r="K133" t="str">
            <v>Air</v>
          </cell>
          <cell r="L133" t="str">
            <v>yes</v>
          </cell>
          <cell r="M133" t="str">
            <v>20 ± 2</v>
          </cell>
          <cell r="N133" t="str">
            <v>yes</v>
          </cell>
          <cell r="O133" t="str">
            <v>Allard</v>
          </cell>
          <cell r="P133">
            <v>2.2999999999999998</v>
          </cell>
          <cell r="Q133" t="str">
            <v>IRF</v>
          </cell>
          <cell r="R133">
            <v>0.99750000000000005</v>
          </cell>
          <cell r="T133">
            <v>0.41759999999999997</v>
          </cell>
          <cell r="X133" t="str">
            <v>Gap</v>
          </cell>
          <cell r="Y133" t="str">
            <v>yes</v>
          </cell>
          <cell r="Z133" t="str">
            <v>Johnson(2012)</v>
          </cell>
          <cell r="AA133">
            <v>2012</v>
          </cell>
          <cell r="AB133" t="str">
            <v>DI</v>
          </cell>
          <cell r="AC133" t="str">
            <v>R</v>
          </cell>
        </row>
        <row r="134">
          <cell r="C134" t="str">
            <v>3V5_O</v>
          </cell>
          <cell r="D134" t="str">
            <v>UOX</v>
          </cell>
          <cell r="E134" t="str">
            <v>PWR</v>
          </cell>
          <cell r="F134">
            <v>66.5</v>
          </cell>
          <cell r="G134" t="str">
            <v>Frag.-open</v>
          </cell>
          <cell r="H134">
            <v>20</v>
          </cell>
          <cell r="I134" t="str">
            <v>Whole</v>
          </cell>
          <cell r="J134">
            <v>90</v>
          </cell>
          <cell r="K134" t="str">
            <v>Air</v>
          </cell>
          <cell r="L134" t="str">
            <v>yes</v>
          </cell>
          <cell r="M134" t="str">
            <v>20 ± 2</v>
          </cell>
          <cell r="N134" t="str">
            <v>yes</v>
          </cell>
          <cell r="O134" t="str">
            <v>Allard</v>
          </cell>
          <cell r="P134">
            <v>2.6</v>
          </cell>
          <cell r="Q134" t="str">
            <v>IRF</v>
          </cell>
          <cell r="R134">
            <v>1.4</v>
          </cell>
          <cell r="T134">
            <v>2.2799999999999998</v>
          </cell>
          <cell r="X134" t="str">
            <v>Gap</v>
          </cell>
          <cell r="Y134" t="str">
            <v>yes</v>
          </cell>
          <cell r="Z134" t="str">
            <v>Johnson(2012)</v>
          </cell>
          <cell r="AA134">
            <v>2012</v>
          </cell>
          <cell r="AB134" t="str">
            <v>DI</v>
          </cell>
          <cell r="AC134" t="str">
            <v>R</v>
          </cell>
        </row>
        <row r="135">
          <cell r="C135" t="str">
            <v>3V5_C</v>
          </cell>
          <cell r="D135" t="str">
            <v>UOX</v>
          </cell>
          <cell r="E135" t="str">
            <v>PWR</v>
          </cell>
          <cell r="F135">
            <v>66.5</v>
          </cell>
          <cell r="G135" t="str">
            <v>Frag.-close</v>
          </cell>
          <cell r="H135">
            <v>20</v>
          </cell>
          <cell r="I135" t="str">
            <v>Whole</v>
          </cell>
          <cell r="J135">
            <v>90</v>
          </cell>
          <cell r="K135" t="str">
            <v>Air</v>
          </cell>
          <cell r="L135" t="str">
            <v>yes</v>
          </cell>
          <cell r="M135" t="str">
            <v>20 ± 2</v>
          </cell>
          <cell r="N135" t="str">
            <v>yes</v>
          </cell>
          <cell r="O135" t="str">
            <v>Allard</v>
          </cell>
          <cell r="P135">
            <v>2.6</v>
          </cell>
          <cell r="Q135" t="str">
            <v>IRF</v>
          </cell>
          <cell r="R135">
            <v>1.333</v>
          </cell>
          <cell r="T135">
            <v>0.42699999999999999</v>
          </cell>
          <cell r="X135" t="str">
            <v>Gap</v>
          </cell>
          <cell r="Y135" t="str">
            <v>yes</v>
          </cell>
          <cell r="Z135" t="str">
            <v>Johnson(2012)</v>
          </cell>
          <cell r="AA135">
            <v>2012</v>
          </cell>
          <cell r="AB135" t="str">
            <v>DI</v>
          </cell>
          <cell r="AC135" t="str">
            <v>R</v>
          </cell>
        </row>
        <row r="136">
          <cell r="C136" t="str">
            <v>AM2_O</v>
          </cell>
          <cell r="D136" t="str">
            <v>UOX</v>
          </cell>
          <cell r="E136" t="str">
            <v>PWR</v>
          </cell>
          <cell r="F136">
            <v>75.400000000000006</v>
          </cell>
          <cell r="G136" t="str">
            <v>Frag.-open</v>
          </cell>
          <cell r="H136">
            <v>20</v>
          </cell>
          <cell r="I136" t="str">
            <v>Whole</v>
          </cell>
          <cell r="J136">
            <v>90</v>
          </cell>
          <cell r="K136" t="str">
            <v>Air</v>
          </cell>
          <cell r="L136" t="str">
            <v>yes</v>
          </cell>
          <cell r="M136" t="str">
            <v>20 ± 2</v>
          </cell>
          <cell r="N136" t="str">
            <v>yes</v>
          </cell>
          <cell r="O136" t="str">
            <v>Allard</v>
          </cell>
          <cell r="P136">
            <v>5</v>
          </cell>
          <cell r="Q136" t="str">
            <v>IRF</v>
          </cell>
          <cell r="R136">
            <v>2.41</v>
          </cell>
          <cell r="T136">
            <v>5.23</v>
          </cell>
          <cell r="X136" t="str">
            <v>Gap</v>
          </cell>
          <cell r="Y136" t="str">
            <v>yes</v>
          </cell>
          <cell r="Z136" t="str">
            <v>Johnson(2012)</v>
          </cell>
          <cell r="AA136">
            <v>2012</v>
          </cell>
          <cell r="AB136" t="str">
            <v>DI</v>
          </cell>
          <cell r="AC136" t="str">
            <v>R</v>
          </cell>
        </row>
        <row r="137">
          <cell r="C137" t="str">
            <v>AM2_C</v>
          </cell>
          <cell r="D137" t="str">
            <v>UOX</v>
          </cell>
          <cell r="E137" t="str">
            <v>PWR</v>
          </cell>
          <cell r="F137">
            <v>75.400000000000006</v>
          </cell>
          <cell r="G137" t="str">
            <v>Frag.-close</v>
          </cell>
          <cell r="H137">
            <v>20</v>
          </cell>
          <cell r="I137" t="str">
            <v>Whole</v>
          </cell>
          <cell r="J137">
            <v>90</v>
          </cell>
          <cell r="K137" t="str">
            <v>Air</v>
          </cell>
          <cell r="L137" t="str">
            <v>yes</v>
          </cell>
          <cell r="M137" t="str">
            <v>20 ± 2</v>
          </cell>
          <cell r="N137" t="str">
            <v>yes</v>
          </cell>
          <cell r="O137" t="str">
            <v>Allard</v>
          </cell>
          <cell r="P137">
            <v>5</v>
          </cell>
          <cell r="Q137" t="str">
            <v>IRF</v>
          </cell>
          <cell r="R137">
            <v>0.504</v>
          </cell>
          <cell r="T137">
            <v>2.395</v>
          </cell>
          <cell r="X137" t="str">
            <v>Gap</v>
          </cell>
          <cell r="Y137" t="str">
            <v>yes</v>
          </cell>
          <cell r="Z137" t="str">
            <v>Johnson(2012)</v>
          </cell>
          <cell r="AA137">
            <v>2012</v>
          </cell>
          <cell r="AB137" t="str">
            <v>DI</v>
          </cell>
          <cell r="AC137" t="str">
            <v>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lba Valls" refreshedDate="42052.511158912035" createdVersion="4" refreshedVersion="4" minRefreshableVersion="3" recordCount="148">
  <cacheSource type="worksheet">
    <worksheetSource ref="B2:AE150" sheet="SummaryTable"/>
  </cacheSource>
  <cacheFields count="30">
    <cacheField name="Author ID" numFmtId="0">
      <sharedItems count="108">
        <s v="NNWSI TP"/>
        <s v="NNWSI HBR"/>
        <s v="ATM-103"/>
        <s v="ATM-104"/>
        <s v="ATM-105"/>
        <s v="ATM-106"/>
        <s v="11-01"/>
        <s v="11-02"/>
        <s v="11-03"/>
        <s v="11-04"/>
        <s v="11-05"/>
        <s v="11-06"/>
        <s v="11-07"/>
        <s v="11-08"/>
        <s v="11-09"/>
        <s v="11-10"/>
        <s v="11-11"/>
        <s v="11-12"/>
        <s v="11-13"/>
        <s v="11-14"/>
        <s v="11-15"/>
        <s v="11-16"/>
        <s v="irradiated UO2"/>
        <s v="irradiated MOX"/>
        <s v="MOX 12"/>
        <s v="MOX 20"/>
        <s v="MOX 25"/>
        <s v="UO2 30"/>
        <s v="UO2 50"/>
        <s v="UO2 50-1"/>
        <s v="AL 121/1"/>
        <s v="AL 141/1"/>
        <s v="A6 (0-2)"/>
        <s v="A2 (0-2)"/>
        <s v="A4 (0-2)"/>
        <s v="AL 24/1"/>
        <s v="A5 (0-2)"/>
        <s v="A1 (0-2)"/>
        <s v="A3 (0-2)"/>
        <s v="K13W1-2"/>
        <s v="K3W1-2"/>
        <s v="K4W1-2"/>
        <s v="K9W1-2"/>
        <s v="K10W1-2"/>
        <s v="P W 1-3"/>
        <s v="F3 W 1-2"/>
        <s v="F4 W 1-2"/>
        <s v="U-238"/>
        <s v="B4"/>
        <s v="AF-02"/>
        <s v="UOX22"/>
        <s v="UOX37"/>
        <s v="UOX47"/>
        <s v="UOX60"/>
        <s v="MOX47"/>
        <s v="SFR1"/>
        <s v="SFR2"/>
        <s v="SFR3-a"/>
        <s v="SFR3-b"/>
        <s v="UO2"/>
        <s v="48BU-CS-BIC"/>
        <s v="60BU-CS-BIC"/>
        <s v="52BU-CS-BIC"/>
        <s v="53BU-CS-BIC"/>
        <s v="48BU-CORE-BIC"/>
        <s v="48BU-OUTB-BIC"/>
        <s v="60BU-CORE-BIC"/>
        <s v="60BU-OUT-BIC"/>
        <s v="48BU-CORE-BGW"/>
        <s v="48BU-OUT-BGW"/>
        <s v="60BU-CORE-BGW"/>
        <s v="60BU-OUT-BGW"/>
        <s v="CORE-BIC"/>
        <s v="OUT-BIC"/>
        <s v="CORE-BGW"/>
        <s v="OUT-BGW"/>
        <s v="KKL-C (BWR)"/>
        <s v="KKL-C Rim test"/>
        <s v="KKG-C (PWR)"/>
        <s v="KKG-E (MOX)"/>
        <s v="4I8"/>
        <s v="SUT"/>
        <s v="3V5"/>
        <s v="AM2"/>
        <s v="42-CORE"/>
        <s v="42-OUT"/>
        <s v="42-Segment"/>
        <s v="54-CORE"/>
        <s v="54-OUT"/>
        <s v="54-Segment"/>
        <s v="Pellet"/>
        <s v="Fragment"/>
        <s v="KKG-UO2-CF"/>
        <s v="KKG-UO2-F"/>
        <s v="KKG-UO2-C"/>
        <s v="KKL-UO2-CF"/>
        <s v="KKL-UO2-F"/>
        <s v="KKL-UO2-C"/>
        <s v="KKG-MOX-C"/>
        <s v="KKG-MOX-F"/>
        <s v="Intact"/>
        <s v="Declad"/>
        <s v="D07"/>
        <s v="L04"/>
        <s v="5A2"/>
        <s v="C1"/>
        <s v="VG81"/>
        <s v="AM2K12"/>
      </sharedItems>
    </cacheField>
    <cacheField name="Database ID" numFmtId="0">
      <sharedItems count="147">
        <s v="NNWSI TP (2-G)"/>
        <s v="NNWSI TP (3-G)"/>
        <s v="NNWSI HBR (2-G)"/>
        <s v="NNWSI HBR (3-G)"/>
        <s v="ATM103-Pl-30-DIW"/>
        <s v="ATM103-Pw-30-HCl"/>
        <s v="ATM103-Pl-30-B"/>
        <s v="ATM103-Pw-33-B"/>
        <s v="ATM104-Pl-44-DIW"/>
        <s v="ATM104-Pw-44-HCl"/>
        <s v="ATM104-Pl-44-B"/>
        <s v="ATM104-Pw-44-B"/>
        <s v="ATM105-Pl-31-DIW"/>
        <s v="ATM105-Pw-31-HCl"/>
        <s v="ATM105-Pl-31-B"/>
        <s v="ATM105-Pw-31-B"/>
        <s v="ATM105-Pl-34-DIW"/>
        <s v="ATM-05-Pw-34-HCl"/>
        <s v="ATM105-Pl-34-B"/>
        <s v="ATM105-Pw-34-B"/>
        <s v="ATM106-Pl-43-DIW"/>
        <s v="ATM106-Pw-43-HCl"/>
        <s v="ATM106-Pl-43-B"/>
        <s v="ATM106-Pw-43-B"/>
        <s v="ATM106-Pl-46-DIW"/>
        <s v="ATM106-Pw-46-HCl"/>
        <s v="ATM106-Pl-46-B"/>
        <s v="ATM106-Pw-46-B"/>
        <s v="ATM106-Pl-50-DIW"/>
        <s v="ATM106-Pw-50-HCl"/>
        <s v="ATM106-Pl-50-B"/>
        <s v="ATM106-Pw-50-B"/>
        <s v="BWR-27"/>
        <s v="BWR-30.1"/>
        <s v="BWR-32.7"/>
        <s v="BWR-34.9"/>
        <s v="BWR-40.1"/>
        <s v="BWR-41.4"/>
        <s v="BWR-42.7"/>
        <s v="BWR-43.8"/>
        <s v="BWR-44.9"/>
        <s v="BWR-45.8"/>
        <s v="BWR-46.5"/>
        <s v="BWR-47"/>
        <s v="BWR-47.6"/>
        <s v="BWR-48.1"/>
        <s v="BWR-48.8"/>
        <s v="UOX-54"/>
        <s v="MOX-30"/>
        <s v="MOX 12"/>
        <s v="MOX 20"/>
        <s v="MOX 25"/>
        <s v="UO2 30"/>
        <s v="UO2 50"/>
        <s v="UO2 50-1"/>
        <s v="AL 121/1"/>
        <s v="AL 141/1"/>
        <s v="A6 (0-2)"/>
        <s v="A2 (0-2)"/>
        <s v="A4 (0-2)"/>
        <s v="AL 24/1"/>
        <s v="A5 (0-2)"/>
        <s v="A1 (0-2)"/>
        <s v="A3 (0-2)"/>
        <s v="K13W1-2"/>
        <s v="K3W1-2"/>
        <s v="K4W1-2"/>
        <s v="K9W1-2"/>
        <s v="K10W1-2"/>
        <s v="P W 1-3"/>
        <s v="F3 W 1-2"/>
        <s v="F4 W 1-2"/>
        <s v="U-238"/>
        <s v="B4"/>
        <s v="AF-02"/>
        <s v="UOX22"/>
        <s v="UOX37"/>
        <s v="UOX47"/>
        <s v="UOX60-W"/>
        <s v="UOX60-C"/>
        <s v="UOX60-R"/>
        <s v="MOX47"/>
        <s v="SFR1-Pl"/>
        <s v="SFR2-Pl"/>
        <s v="SFR3-C-Pl"/>
        <s v="SFR3-R-Pl"/>
        <s v="SFR1-Pw"/>
        <s v="SFR2-Pw"/>
        <s v="SFR3-C-Pw"/>
        <s v="SFR3-R-Pw"/>
        <s v="UO2-59"/>
        <s v="48BU-CS-BIC"/>
        <s v="60BU-CS-BIC"/>
        <s v="52BU-CS-BIC"/>
        <s v="53BU-CS-BIC"/>
        <s v="48BU-CORE-BIC"/>
        <s v="48BU-OUTB-BIC"/>
        <s v="60BU-CORE-BIC"/>
        <s v="60BU-OUT-BIC"/>
        <s v="48BU-CORE-BGW"/>
        <s v="48BU-OUT-BGW"/>
        <s v="60BU-CORE-BGW"/>
        <s v="60BU-OUT-BGW"/>
        <s v="CORE-BIC"/>
        <s v="OUT-BIC"/>
        <s v="CORE-BGW"/>
        <s v="OUT-BGW"/>
        <s v="KKL-C-BWR_O"/>
        <s v="KKL-C-BWR_C"/>
        <s v="KKL-C-RIM_O"/>
        <s v="KKL-C-RIM_C"/>
        <s v="KKG-C_O"/>
        <s v="KKG-C_C"/>
        <s v="KKG-E_O"/>
        <s v="KKG-E_C"/>
        <s v="4I8_O"/>
        <s v="4I8_C"/>
        <s v="SUT_O"/>
        <s v="SUT_C"/>
        <s v="3V5_O"/>
        <s v="3V5_C"/>
        <s v="AM2_O"/>
        <s v="AM2_C"/>
        <s v="42-CORE"/>
        <s v="42-OUT"/>
        <s v="42-Segment"/>
        <s v="54-CORE"/>
        <s v="54-OUT"/>
        <s v="54-Segment"/>
        <s v="SBS1108_P"/>
        <s v="SBS1108_F"/>
        <s v="KKG-UO2-CF"/>
        <s v="KKG-UO2-F"/>
        <s v="KKG-UO2-C"/>
        <s v="KKL-UO2-CF"/>
        <s v="KKL-UO2-F"/>
        <s v="KKL-UO2-C"/>
        <s v="KKG-MOX-C"/>
        <s v="KKG-MOX-F"/>
        <s v="D05-Intact"/>
        <s v="D05-Declad"/>
        <s v="D07"/>
        <s v="L04"/>
        <s v="5A2"/>
        <s v="C1"/>
        <s v="VG81"/>
        <s v="AM2K12"/>
      </sharedItems>
    </cacheField>
    <cacheField name="SF" numFmtId="0">
      <sharedItems count="2">
        <s v="UOX"/>
        <s v="MOX"/>
      </sharedItems>
    </cacheField>
    <cacheField name="Reactor Type" numFmtId="0">
      <sharedItems containsBlank="1" count="3">
        <s v="PWR"/>
        <s v="BWR"/>
        <m/>
      </sharedItems>
    </cacheField>
    <cacheField name="BU (GWd/tHM)" numFmtId="0">
      <sharedItems containsSemiMixedTypes="0" containsString="0" containsNumber="1" minValue="12" maxValue="75.400000000000006"/>
    </cacheField>
    <cacheField name="Fuel power (W/cm)" numFmtId="0">
      <sharedItems containsBlank="1" containsMixedTypes="1" containsNumber="1" containsInteger="1" minValue="143" maxValue="327"/>
    </cacheField>
    <cacheField name="FGR (%)" numFmtId="0">
      <sharedItems containsString="0" containsBlank="1" containsNumber="1" minValue="0.14000000000000001" maxValue="26.7"/>
    </cacheField>
    <cacheField name="Sample type⁰" numFmtId="0">
      <sharedItems containsBlank="1" count="8">
        <s v="Bare fuel"/>
        <s v="Segment"/>
        <s v="Powder"/>
        <s v="Pellet"/>
        <s v="Fragment"/>
        <m/>
        <s v="Clad"/>
        <s v="Fragments"/>
      </sharedItems>
    </cacheField>
    <cacheField name="Cladding" numFmtId="0">
      <sharedItems containsBlank="1"/>
    </cacheField>
    <cacheField name="Sample size (mm or μm)" numFmtId="0">
      <sharedItems containsBlank="1" containsMixedTypes="1" containsNumber="1" minValue="2" maxValue="140"/>
    </cacheField>
    <cacheField name="Region sampled" numFmtId="0">
      <sharedItems containsBlank="1"/>
    </cacheField>
    <cacheField name="Experiment duration (days)" numFmtId="0">
      <sharedItems containsMixedTypes="1" containsNumber="1" containsInteger="1" minValue="1" maxValue="600"/>
    </cacheField>
    <cacheField name="Atm." numFmtId="0">
      <sharedItems containsBlank="1"/>
    </cacheField>
    <cacheField name="Carbonated system" numFmtId="0">
      <sharedItems/>
    </cacheField>
    <cacheField name="Temperature (°C)" numFmtId="0">
      <sharedItems containsBlank="1" containsMixedTypes="1" containsNumber="1" containsInteger="1" minValue="24" maxValue="200"/>
    </cacheField>
    <cacheField name="Solution composition" numFmtId="0">
      <sharedItems/>
    </cacheField>
    <cacheField name=" measured FGR (%)" numFmtId="0">
      <sharedItems containsString="0" containsBlank="1" containsNumber="1" minValue="14.1" maxValue="14.67"/>
    </cacheField>
    <cacheField name="Type of data" numFmtId="0">
      <sharedItems containsBlank="1"/>
    </cacheField>
    <cacheField name="Origin of data" numFmtId="0">
      <sharedItems/>
    </cacheField>
    <cacheField name="Cs (%)" numFmtId="0">
      <sharedItems containsBlank="1" containsMixedTypes="1" containsNumber="1" minValue="2.96E-3" maxValue="22.39"/>
    </cacheField>
    <cacheField name="Sr (%)" numFmtId="0">
      <sharedItems containsBlank="1" containsMixedTypes="1" containsNumber="1" minValue="5.0000000000000001E-4" maxValue="3.8426301073224249"/>
    </cacheField>
    <cacheField name="I (%)" numFmtId="0">
      <sharedItems containsBlank="1" containsMixedTypes="1" containsNumber="1" minValue="1.55E-2" maxValue="15.629265236029832"/>
    </cacheField>
    <cacheField name="Rb (%)" numFmtId="0">
      <sharedItems containsString="0" containsBlank="1" containsNumber="1" minValue="2.86E-2" maxValue="4.1399999999999997"/>
    </cacheField>
    <cacheField name="Tc (%)" numFmtId="0">
      <sharedItems containsString="0" containsBlank="1" containsNumber="1" minValue="1.0433790046232514E-6" maxValue="2.5393736170829526"/>
    </cacheField>
    <cacheField name="Mo (%)" numFmtId="0">
      <sharedItems containsString="0" containsBlank="1" containsNumber="1" minValue="9.2100000000000005E-4" maxValue="3.2087858390022315"/>
    </cacheField>
    <cacheField name="Ref." numFmtId="0">
      <sharedItems/>
    </cacheField>
    <cacheField name="Year" numFmtId="0">
      <sharedItems containsSemiMixedTypes="0" containsString="0" containsNumber="1" containsInteger="1" minValue="1990" maxValue="2104"/>
    </cacheField>
    <cacheField name="FIRST-Nuclides data?" numFmtId="0">
      <sharedItems/>
    </cacheField>
    <cacheField name="Detailed info" numFmtId="0">
      <sharedItems containsBlank="1"/>
    </cacheField>
    <cacheField name="Result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8">
  <r>
    <x v="0"/>
    <x v="0"/>
    <x v="0"/>
    <x v="0"/>
    <n v="27"/>
    <m/>
    <n v="0.3"/>
    <x v="0"/>
    <s v="Yes"/>
    <n v="128"/>
    <s v="Whole"/>
    <n v="377"/>
    <s v="Air"/>
    <s v="yes"/>
    <n v="25"/>
    <s v="J-13"/>
    <m/>
    <s v="FIAP"/>
    <s v="table"/>
    <n v="0.32"/>
    <n v="1.2E-2"/>
    <n v="4.1000000000000002E-2"/>
    <m/>
    <m/>
    <m/>
    <s v="Wilson (1990 a)"/>
    <n v="1990"/>
    <s v="No"/>
    <s v="DI"/>
    <s v="R"/>
  </r>
  <r>
    <x v="0"/>
    <x v="1"/>
    <x v="0"/>
    <x v="0"/>
    <n v="27"/>
    <m/>
    <n v="0.3"/>
    <x v="0"/>
    <s v="Yes"/>
    <n v="127"/>
    <s v="Whole"/>
    <n v="376"/>
    <s v="Air"/>
    <s v="yes"/>
    <n v="85"/>
    <s v="J-13"/>
    <m/>
    <s v="FIAP"/>
    <s v="table"/>
    <n v="0.5"/>
    <n v="5.8999999999999997E-2"/>
    <n v="0.15"/>
    <m/>
    <n v="0.13"/>
    <m/>
    <s v="Wilson (1990 b)"/>
    <n v="1990"/>
    <s v="No"/>
    <s v="DI"/>
    <s v="R"/>
  </r>
  <r>
    <x v="1"/>
    <x v="2"/>
    <x v="0"/>
    <x v="0"/>
    <n v="31"/>
    <n v="327"/>
    <n v="0.2"/>
    <x v="0"/>
    <s v="Yes"/>
    <n v="128"/>
    <s v="Whole"/>
    <n v="426"/>
    <s v="Air"/>
    <s v="yes"/>
    <n v="25"/>
    <s v="J-13"/>
    <m/>
    <s v="FIAP"/>
    <s v="table"/>
    <n v="0.8"/>
    <n v="2.5000000000000001E-2"/>
    <n v="1.7999999999999999E-2"/>
    <m/>
    <m/>
    <m/>
    <s v="Wilson (1990 a)"/>
    <n v="1990"/>
    <s v="No"/>
    <s v="DI"/>
    <s v="R"/>
  </r>
  <r>
    <x v="1"/>
    <x v="3"/>
    <x v="0"/>
    <x v="0"/>
    <n v="31"/>
    <n v="327"/>
    <n v="0.2"/>
    <x v="0"/>
    <s v="Yes"/>
    <n v="127"/>
    <s v="Whole"/>
    <n v="425"/>
    <s v="Air"/>
    <s v="yes"/>
    <n v="85"/>
    <s v="J-13"/>
    <m/>
    <s v="FIAP"/>
    <s v="table"/>
    <n v="1"/>
    <n v="7.3999999999999996E-2"/>
    <n v="0.33"/>
    <m/>
    <n v="6.9000000000000006E-2"/>
    <m/>
    <s v="Wilson (1990 b)"/>
    <n v="1990"/>
    <s v="No"/>
    <s v="DI"/>
    <s v="R"/>
  </r>
  <r>
    <x v="2"/>
    <x v="4"/>
    <x v="0"/>
    <x v="0"/>
    <n v="30"/>
    <m/>
    <n v="0.25"/>
    <x v="1"/>
    <s v="Detached"/>
    <s v="12-25"/>
    <s v="Whole"/>
    <n v="7"/>
    <m/>
    <s v="No"/>
    <n v="25"/>
    <s v="DIW"/>
    <m/>
    <s v="IRF"/>
    <s v="graph"/>
    <n v="0.2"/>
    <n v="0.01"/>
    <m/>
    <m/>
    <m/>
    <m/>
    <s v="Gray(1995)"/>
    <n v="1995"/>
    <s v="No"/>
    <s v="DI"/>
    <s v="R"/>
  </r>
  <r>
    <x v="2"/>
    <x v="5"/>
    <x v="0"/>
    <x v="0"/>
    <n v="30"/>
    <m/>
    <n v="0.25"/>
    <x v="2"/>
    <s v="No"/>
    <s v="14-22"/>
    <s v="Whole"/>
    <s v="60min"/>
    <m/>
    <s v="No"/>
    <n v="25"/>
    <s v="0.1 M HCl"/>
    <m/>
    <s v="IRF"/>
    <s v="graph"/>
    <n v="0.48"/>
    <n v="0.11"/>
    <m/>
    <m/>
    <m/>
    <m/>
    <s v="Gray(1995)"/>
    <n v="1995"/>
    <s v="No"/>
    <s v="DI"/>
    <s v="R"/>
  </r>
  <r>
    <x v="2"/>
    <x v="6"/>
    <x v="0"/>
    <x v="1"/>
    <n v="30"/>
    <m/>
    <n v="0.25"/>
    <x v="3"/>
    <s v="Detached"/>
    <s v="25"/>
    <s v="Whole"/>
    <n v="1"/>
    <m/>
    <s v="No"/>
    <n v="25"/>
    <s v="borate buffer"/>
    <m/>
    <s v="IRF"/>
    <s v="graph"/>
    <n v="0.2"/>
    <m/>
    <m/>
    <m/>
    <m/>
    <m/>
    <s v="Gray (1999)"/>
    <n v="1999"/>
    <s v="No"/>
    <s v="DI"/>
    <s v="R"/>
  </r>
  <r>
    <x v="2"/>
    <x v="7"/>
    <x v="0"/>
    <x v="1"/>
    <n v="30"/>
    <m/>
    <n v="0.25"/>
    <x v="2"/>
    <s v="No"/>
    <s v="11-15"/>
    <s v="Whole"/>
    <n v="1"/>
    <m/>
    <s v="No"/>
    <n v="25"/>
    <s v="borate buffer"/>
    <m/>
    <s v="IRF"/>
    <s v="graph"/>
    <n v="0.48"/>
    <m/>
    <m/>
    <m/>
    <m/>
    <m/>
    <s v="Gray (1999)"/>
    <n v="1999"/>
    <s v="No"/>
    <s v="DI"/>
    <s v="R"/>
  </r>
  <r>
    <x v="3"/>
    <x v="8"/>
    <x v="0"/>
    <x v="0"/>
    <n v="44"/>
    <m/>
    <n v="1.1000000000000001"/>
    <x v="1"/>
    <s v="Detached"/>
    <s v="12-25"/>
    <s v="Whole"/>
    <n v="7"/>
    <m/>
    <s v="No"/>
    <n v="25"/>
    <s v="DIW"/>
    <m/>
    <s v="IRF"/>
    <s v="graph"/>
    <n v="1.2"/>
    <m/>
    <m/>
    <m/>
    <m/>
    <m/>
    <s v="Gray(1995)"/>
    <n v="1995"/>
    <s v="No"/>
    <s v="DI"/>
    <s v="R"/>
  </r>
  <r>
    <x v="3"/>
    <x v="9"/>
    <x v="0"/>
    <x v="0"/>
    <n v="44"/>
    <m/>
    <n v="1.1000000000000001"/>
    <x v="2"/>
    <s v="No"/>
    <s v="9-14"/>
    <s v="Whole"/>
    <s v="60min"/>
    <m/>
    <s v="No"/>
    <n v="25"/>
    <s v="0.1 M HCl"/>
    <m/>
    <s v="IRF"/>
    <s v="graph"/>
    <n v="0.1"/>
    <m/>
    <m/>
    <m/>
    <m/>
    <m/>
    <s v="Gray(1995)"/>
    <n v="1995"/>
    <s v="No"/>
    <s v="DI"/>
    <s v="R"/>
  </r>
  <r>
    <x v="3"/>
    <x v="10"/>
    <x v="0"/>
    <x v="1"/>
    <n v="44"/>
    <m/>
    <n v="1.1000000000000001"/>
    <x v="3"/>
    <s v="Detached"/>
    <s v="25"/>
    <s v="Whole"/>
    <n v="1"/>
    <m/>
    <s v="No"/>
    <n v="25"/>
    <s v="borate buffer"/>
    <m/>
    <s v="IRF"/>
    <s v="graph"/>
    <n v="1.2"/>
    <m/>
    <m/>
    <m/>
    <m/>
    <m/>
    <s v="Gray (1999)"/>
    <n v="1999"/>
    <s v="No"/>
    <s v="DI"/>
    <s v="R"/>
  </r>
  <r>
    <x v="3"/>
    <x v="11"/>
    <x v="0"/>
    <x v="1"/>
    <n v="44"/>
    <m/>
    <n v="1.1000000000000001"/>
    <x v="2"/>
    <s v="No"/>
    <s v="11-15"/>
    <s v="Whole"/>
    <n v="1"/>
    <m/>
    <s v="No"/>
    <n v="25"/>
    <s v="borate buffer"/>
    <m/>
    <s v="IRF"/>
    <s v="graph"/>
    <n v="0.1"/>
    <m/>
    <m/>
    <m/>
    <m/>
    <m/>
    <s v="Gray (1999)"/>
    <n v="1999"/>
    <s v="No"/>
    <s v="DI"/>
    <s v="R"/>
  </r>
  <r>
    <x v="4"/>
    <x v="12"/>
    <x v="0"/>
    <x v="1"/>
    <n v="31"/>
    <m/>
    <n v="0.59"/>
    <x v="1"/>
    <s v="Detached"/>
    <s v="12-25"/>
    <s v="Whole"/>
    <n v="7"/>
    <m/>
    <s v="No"/>
    <n v="25"/>
    <s v="DIW"/>
    <m/>
    <s v="IRF"/>
    <s v="graph"/>
    <n v="0.3"/>
    <m/>
    <m/>
    <m/>
    <m/>
    <m/>
    <s v="Gray(1995)"/>
    <n v="1995"/>
    <s v="No"/>
    <s v="DI"/>
    <s v="R"/>
  </r>
  <r>
    <x v="4"/>
    <x v="13"/>
    <x v="0"/>
    <x v="1"/>
    <n v="31"/>
    <m/>
    <n v="0.59"/>
    <x v="2"/>
    <s v="No"/>
    <s v="11-15"/>
    <s v="Whole"/>
    <s v="60min"/>
    <m/>
    <s v="No"/>
    <n v="25"/>
    <s v="0.1 M HCl"/>
    <m/>
    <s v="IRF"/>
    <s v="graph"/>
    <n v="0.1"/>
    <n v="0.08"/>
    <m/>
    <m/>
    <n v="0.06"/>
    <m/>
    <s v="Gray(1995)"/>
    <n v="1995"/>
    <s v="No"/>
    <s v="DI"/>
    <s v="R"/>
  </r>
  <r>
    <x v="4"/>
    <x v="14"/>
    <x v="0"/>
    <x v="1"/>
    <n v="31"/>
    <m/>
    <n v="0.59"/>
    <x v="3"/>
    <s v="Detached"/>
    <s v="25"/>
    <s v="Whole"/>
    <n v="1"/>
    <m/>
    <s v="No"/>
    <n v="25"/>
    <s v="borate buffer"/>
    <m/>
    <s v="IRF"/>
    <s v="graph"/>
    <n v="0.3"/>
    <m/>
    <n v="0.1"/>
    <m/>
    <m/>
    <m/>
    <s v="Gray (1999)"/>
    <n v="1999"/>
    <s v="No"/>
    <s v="DI"/>
    <s v="R"/>
  </r>
  <r>
    <x v="4"/>
    <x v="15"/>
    <x v="0"/>
    <x v="1"/>
    <n v="31"/>
    <m/>
    <n v="0.59"/>
    <x v="2"/>
    <s v="No"/>
    <s v="11-15"/>
    <s v="Whole"/>
    <n v="1"/>
    <m/>
    <s v="No"/>
    <n v="25"/>
    <s v="borate buffer"/>
    <m/>
    <s v="IRF"/>
    <s v="graph"/>
    <n v="0.1"/>
    <m/>
    <n v="2.2000000000000002"/>
    <m/>
    <m/>
    <m/>
    <s v="Gray (1999)"/>
    <n v="1999"/>
    <s v="No"/>
    <s v="DI"/>
    <s v="R"/>
  </r>
  <r>
    <x v="4"/>
    <x v="16"/>
    <x v="0"/>
    <x v="1"/>
    <n v="34"/>
    <m/>
    <n v="7.9"/>
    <x v="1"/>
    <s v="Detached"/>
    <s v="12-25"/>
    <s v="Whole"/>
    <n v="7"/>
    <m/>
    <s v="No"/>
    <n v="25"/>
    <s v="DIW"/>
    <m/>
    <s v="IRF"/>
    <s v="graph"/>
    <n v="1.5"/>
    <n v="5.0000000000000001E-4"/>
    <m/>
    <m/>
    <n v="5.0000000000000001E-4"/>
    <m/>
    <s v="Gray(1995)"/>
    <n v="1995"/>
    <s v="No"/>
    <s v="DI"/>
    <s v="R"/>
  </r>
  <r>
    <x v="4"/>
    <x v="17"/>
    <x v="0"/>
    <x v="1"/>
    <n v="34"/>
    <m/>
    <n v="7.9"/>
    <x v="2"/>
    <s v="No"/>
    <s v="15-28"/>
    <s v="Whole"/>
    <s v="60min"/>
    <m/>
    <s v="No"/>
    <n v="25"/>
    <s v="0.1 M HCl"/>
    <m/>
    <s v="IRF"/>
    <s v="graph"/>
    <n v="1"/>
    <n v="0.04"/>
    <m/>
    <m/>
    <n v="0.06"/>
    <m/>
    <s v="Gray(1995)"/>
    <n v="1995"/>
    <s v="No"/>
    <s v="DI"/>
    <s v="R"/>
  </r>
  <r>
    <x v="4"/>
    <x v="18"/>
    <x v="0"/>
    <x v="1"/>
    <n v="34"/>
    <m/>
    <n v="7.9"/>
    <x v="3"/>
    <s v="Detached"/>
    <s v="25"/>
    <s v="Whole"/>
    <n v="1"/>
    <m/>
    <s v="No"/>
    <n v="25"/>
    <s v="borate buffer"/>
    <m/>
    <s v="IRF"/>
    <s v="graph"/>
    <n v="1.5"/>
    <m/>
    <n v="2.5"/>
    <m/>
    <m/>
    <m/>
    <s v="Gray (1999)"/>
    <n v="1999"/>
    <s v="No"/>
    <s v="DI"/>
    <s v="R"/>
  </r>
  <r>
    <x v="4"/>
    <x v="19"/>
    <x v="0"/>
    <x v="1"/>
    <n v="34"/>
    <m/>
    <n v="7.9"/>
    <x v="2"/>
    <s v="No"/>
    <s v="15-28"/>
    <s v="Whole"/>
    <n v="1"/>
    <m/>
    <s v="No"/>
    <n v="25"/>
    <s v="borate buffer"/>
    <m/>
    <s v="IRF"/>
    <s v="graph"/>
    <n v="1"/>
    <m/>
    <n v="5"/>
    <m/>
    <m/>
    <m/>
    <s v="Gray (1999)"/>
    <n v="1999"/>
    <s v="No"/>
    <s v="DI"/>
    <s v="R"/>
  </r>
  <r>
    <x v="5"/>
    <x v="20"/>
    <x v="0"/>
    <x v="0"/>
    <n v="43"/>
    <m/>
    <n v="7.4"/>
    <x v="1"/>
    <s v="Detached"/>
    <s v="12-25"/>
    <s v="Whole"/>
    <n v="7"/>
    <m/>
    <s v="No"/>
    <n v="25"/>
    <s v="DIW"/>
    <m/>
    <s v="IRF"/>
    <s v="graph"/>
    <n v="2"/>
    <n v="0.11"/>
    <m/>
    <m/>
    <n v="0.13"/>
    <m/>
    <s v="Gray(1995)"/>
    <n v="1995"/>
    <s v="No"/>
    <s v="DI"/>
    <s v="R"/>
  </r>
  <r>
    <x v="5"/>
    <x v="21"/>
    <x v="0"/>
    <x v="0"/>
    <n v="43"/>
    <m/>
    <n v="7.4"/>
    <x v="2"/>
    <s v="No"/>
    <s v="NM"/>
    <s v="Whole"/>
    <s v="60min"/>
    <m/>
    <s v="No"/>
    <n v="25"/>
    <s v="0.1 M HCl"/>
    <m/>
    <s v="IRF"/>
    <s v="graph"/>
    <n v="0.5"/>
    <n v="0.03"/>
    <m/>
    <m/>
    <m/>
    <m/>
    <s v="Gray(1995)"/>
    <n v="1995"/>
    <s v="No"/>
    <s v="DI"/>
    <s v="R"/>
  </r>
  <r>
    <x v="5"/>
    <x v="22"/>
    <x v="0"/>
    <x v="0"/>
    <n v="43"/>
    <m/>
    <n v="7.4"/>
    <x v="3"/>
    <s v="Detached"/>
    <s v="25"/>
    <s v="Whole"/>
    <n v="1"/>
    <m/>
    <s v="No"/>
    <n v="25"/>
    <s v="borate buffer"/>
    <m/>
    <s v="IRF"/>
    <s v="graph"/>
    <n v="2"/>
    <m/>
    <n v="0.1"/>
    <m/>
    <m/>
    <m/>
    <s v="Gray (1999)"/>
    <n v="1999"/>
    <s v="No"/>
    <s v="DI"/>
    <s v="R"/>
  </r>
  <r>
    <x v="5"/>
    <x v="23"/>
    <x v="0"/>
    <x v="0"/>
    <n v="43"/>
    <m/>
    <n v="7.4"/>
    <x v="2"/>
    <s v="No"/>
    <s v="NM"/>
    <s v="Whole"/>
    <n v="1"/>
    <m/>
    <s v="No"/>
    <n v="25"/>
    <s v="borate buffer"/>
    <m/>
    <s v="IRF"/>
    <s v="graph"/>
    <n v="0.5"/>
    <m/>
    <n v="8.5"/>
    <m/>
    <m/>
    <m/>
    <s v="Gray (1999)"/>
    <n v="1999"/>
    <s v="No"/>
    <s v="DI"/>
    <s v="R"/>
  </r>
  <r>
    <x v="5"/>
    <x v="24"/>
    <x v="0"/>
    <x v="0"/>
    <n v="46"/>
    <m/>
    <n v="11"/>
    <x v="1"/>
    <s v="Detached"/>
    <s v="12-25"/>
    <s v="Whole"/>
    <n v="7"/>
    <m/>
    <s v="No"/>
    <n v="25"/>
    <s v="DIW"/>
    <m/>
    <s v="IRF"/>
    <s v="graph"/>
    <n v="2.5"/>
    <n v="0.02"/>
    <m/>
    <m/>
    <n v="0.01"/>
    <m/>
    <s v="Gray(1995)"/>
    <n v="1995"/>
    <s v="No"/>
    <s v="DI"/>
    <s v="R"/>
  </r>
  <r>
    <x v="5"/>
    <x v="25"/>
    <x v="0"/>
    <x v="0"/>
    <n v="46"/>
    <m/>
    <n v="11"/>
    <x v="2"/>
    <s v="No"/>
    <s v="7-16"/>
    <s v="Whole"/>
    <s v="60min"/>
    <m/>
    <s v="No"/>
    <n v="25"/>
    <s v="0.1 M HCl"/>
    <m/>
    <s v="IRF"/>
    <s v="graph"/>
    <n v="1"/>
    <n v="0.13"/>
    <m/>
    <m/>
    <n v="0.01"/>
    <m/>
    <s v="Gray(1995)"/>
    <n v="1995"/>
    <s v="No"/>
    <s v="DI"/>
    <s v="R"/>
  </r>
  <r>
    <x v="5"/>
    <x v="26"/>
    <x v="0"/>
    <x v="0"/>
    <n v="46"/>
    <m/>
    <n v="11"/>
    <x v="3"/>
    <s v="Detached"/>
    <s v="25"/>
    <s v="Whole"/>
    <n v="1"/>
    <m/>
    <s v="No"/>
    <n v="25"/>
    <s v="borate buffer"/>
    <m/>
    <s v="IRF"/>
    <s v="graph"/>
    <n v="2.5"/>
    <m/>
    <n v="1.2"/>
    <m/>
    <m/>
    <m/>
    <s v="Gray (1999)"/>
    <n v="1999"/>
    <s v="No"/>
    <s v="DI"/>
    <s v="R"/>
  </r>
  <r>
    <x v="5"/>
    <x v="27"/>
    <x v="0"/>
    <x v="0"/>
    <n v="46"/>
    <m/>
    <n v="11"/>
    <x v="2"/>
    <s v="No"/>
    <s v="7-16"/>
    <s v="Whole"/>
    <n v="1"/>
    <m/>
    <s v="No"/>
    <n v="25"/>
    <s v="borate buffer"/>
    <m/>
    <s v="IRF"/>
    <s v="graph"/>
    <n v="1"/>
    <m/>
    <n v="8"/>
    <m/>
    <m/>
    <m/>
    <s v="Gray (1999)"/>
    <n v="1999"/>
    <s v="No"/>
    <s v="DI"/>
    <s v="R"/>
  </r>
  <r>
    <x v="5"/>
    <x v="28"/>
    <x v="0"/>
    <x v="0"/>
    <n v="50"/>
    <m/>
    <n v="18"/>
    <x v="1"/>
    <s v="Detached"/>
    <s v="12-25"/>
    <s v="Whole"/>
    <n v="7"/>
    <m/>
    <s v="No"/>
    <n v="25"/>
    <s v="DIW"/>
    <m/>
    <s v="IRF"/>
    <s v="graph"/>
    <n v="6.5"/>
    <n v="0.1"/>
    <m/>
    <m/>
    <n v="0.05"/>
    <m/>
    <s v="Gray(1995)"/>
    <n v="1995"/>
    <s v="No"/>
    <s v="DI"/>
    <s v="R"/>
  </r>
  <r>
    <x v="5"/>
    <x v="29"/>
    <x v="0"/>
    <x v="0"/>
    <n v="50"/>
    <m/>
    <n v="18"/>
    <x v="2"/>
    <s v="No"/>
    <s v="NM"/>
    <s v="Whole"/>
    <s v="60min"/>
    <m/>
    <s v="No"/>
    <n v="25"/>
    <s v="0.1 M HCl"/>
    <m/>
    <s v="IRF"/>
    <s v="graph"/>
    <n v="1"/>
    <n v="7.0000000000000007E-2"/>
    <m/>
    <m/>
    <n v="0.12"/>
    <m/>
    <s v="Gray(1995)"/>
    <n v="1995"/>
    <s v="No"/>
    <s v="DI"/>
    <s v="R"/>
  </r>
  <r>
    <x v="5"/>
    <x v="30"/>
    <x v="0"/>
    <x v="0"/>
    <n v="50"/>
    <m/>
    <n v="18"/>
    <x v="3"/>
    <s v="Detached"/>
    <s v="25"/>
    <s v="Whole"/>
    <n v="1"/>
    <m/>
    <s v="No"/>
    <n v="25"/>
    <s v="borate buffer"/>
    <m/>
    <s v="IRF"/>
    <s v="graph"/>
    <n v="6.5"/>
    <m/>
    <n v="15"/>
    <m/>
    <m/>
    <m/>
    <s v="Gray (1999)"/>
    <n v="1999"/>
    <s v="No"/>
    <s v="DI"/>
    <s v="R"/>
  </r>
  <r>
    <x v="5"/>
    <x v="31"/>
    <x v="0"/>
    <x v="0"/>
    <n v="50"/>
    <m/>
    <n v="18"/>
    <x v="2"/>
    <s v="No"/>
    <s v="NM"/>
    <s v="Whole"/>
    <n v="1"/>
    <m/>
    <s v="No"/>
    <n v="25"/>
    <s v="borate buffer"/>
    <m/>
    <s v="IRF"/>
    <s v="graph"/>
    <n v="1"/>
    <m/>
    <n v="7.6"/>
    <m/>
    <m/>
    <m/>
    <s v="Gray (1999)"/>
    <n v="1999"/>
    <s v="No"/>
    <s v="DI"/>
    <s v="R"/>
  </r>
  <r>
    <x v="6"/>
    <x v="32"/>
    <x v="0"/>
    <x v="1"/>
    <n v="27"/>
    <s v="940-1690"/>
    <m/>
    <x v="1"/>
    <s v="Yes"/>
    <n v="20"/>
    <s v="Whole"/>
    <n v="7"/>
    <s v="Oxidizing"/>
    <s v="yes"/>
    <s v="20-25"/>
    <s v="GW"/>
    <m/>
    <s v="IRF"/>
    <s v="table"/>
    <n v="0.23300000000000001"/>
    <n v="5.6600000000000001E-3"/>
    <m/>
    <n v="6.4699999999999994E-2"/>
    <n v="4.8900000000000002E-3"/>
    <n v="6.2300000000000003E-3"/>
    <s v="Forsyth(1997)"/>
    <n v="1997"/>
    <s v="No"/>
    <s v="DI"/>
    <s v="R"/>
  </r>
  <r>
    <x v="7"/>
    <x v="33"/>
    <x v="0"/>
    <x v="1"/>
    <n v="30.1"/>
    <s v="940-1690"/>
    <m/>
    <x v="1"/>
    <s v="Yes"/>
    <n v="20"/>
    <s v="Whole"/>
    <n v="7"/>
    <s v="Oxidizing"/>
    <s v="yes"/>
    <s v="20-25"/>
    <s v="GW"/>
    <m/>
    <s v="IRF"/>
    <s v="table"/>
    <n v="2.96E-3"/>
    <n v="4.9899999999999996E-3"/>
    <m/>
    <n v="7.9399999999999998E-2"/>
    <n v="5.0200000000000002E-3"/>
    <n v="6.2199999999999998E-3"/>
    <s v="Forsyth(1997)"/>
    <n v="1997"/>
    <s v="No"/>
    <s v="DI"/>
    <s v="R"/>
  </r>
  <r>
    <x v="8"/>
    <x v="34"/>
    <x v="0"/>
    <x v="1"/>
    <n v="32.700000000000003"/>
    <s v="940-1690"/>
    <m/>
    <x v="1"/>
    <s v="Yes"/>
    <n v="20"/>
    <s v="Whole"/>
    <n v="7"/>
    <s v="Oxidizing"/>
    <s v="yes"/>
    <s v="20-25"/>
    <s v="GW"/>
    <m/>
    <s v="IRF"/>
    <s v="table"/>
    <n v="0.32900000000000001"/>
    <n v="8.4100000000000008E-3"/>
    <m/>
    <n v="7.3200000000000001E-2"/>
    <n v="2.8999999999999998E-3"/>
    <n v="3.5699999999999998E-3"/>
    <s v="Forsyth(1997)"/>
    <n v="1997"/>
    <s v="No"/>
    <s v="DI"/>
    <s v="R"/>
  </r>
  <r>
    <x v="9"/>
    <x v="35"/>
    <x v="0"/>
    <x v="1"/>
    <n v="34.9"/>
    <s v="940-1690"/>
    <m/>
    <x v="1"/>
    <s v="Yes"/>
    <n v="20"/>
    <s v="Whole"/>
    <n v="7"/>
    <s v="Oxidizing"/>
    <s v="yes"/>
    <s v="20-25"/>
    <s v="GW"/>
    <m/>
    <s v="IRF"/>
    <s v="table"/>
    <n v="0.48799999999999999"/>
    <n v="1.32E-2"/>
    <m/>
    <n v="0.11899999999999999"/>
    <n v="4.2599999999999999E-3"/>
    <n v="5.3299999999999997E-3"/>
    <s v="Forsyth(1997)"/>
    <n v="1997"/>
    <s v="No"/>
    <s v="DI"/>
    <s v="R"/>
  </r>
  <r>
    <x v="10"/>
    <x v="36"/>
    <x v="0"/>
    <x v="1"/>
    <n v="40.1"/>
    <s v="940-1690"/>
    <m/>
    <x v="1"/>
    <s v="Yes"/>
    <n v="20"/>
    <s v="Whole"/>
    <n v="7"/>
    <s v="Oxidizing"/>
    <s v="yes"/>
    <s v="20-25"/>
    <s v="GW"/>
    <m/>
    <s v="IRF"/>
    <s v="table"/>
    <n v="0.72199999999999998"/>
    <n v="1.9699999999999999E-2"/>
    <m/>
    <n v="0.16200000000000001"/>
    <n v="3.2000000000000002E-3"/>
    <n v="4.2500000000000003E-3"/>
    <s v="Forsyth(1997)"/>
    <n v="1997"/>
    <s v="No"/>
    <s v="DI"/>
    <s v="R"/>
  </r>
  <r>
    <x v="11"/>
    <x v="37"/>
    <x v="0"/>
    <x v="1"/>
    <n v="41.4"/>
    <s v="940-1690"/>
    <m/>
    <x v="1"/>
    <s v="Yes"/>
    <n v="20"/>
    <s v="Whole"/>
    <n v="7"/>
    <s v="Anoxic"/>
    <s v="yes"/>
    <s v="20-25"/>
    <s v="GW"/>
    <m/>
    <s v="IRF"/>
    <s v="table"/>
    <n v="0.69799999999999995"/>
    <n v="2.14E-3"/>
    <m/>
    <n v="0.156"/>
    <n v="1.09E-3"/>
    <n v="1.18E-2"/>
    <s v="Forsyth(1997)"/>
    <n v="1998"/>
    <s v="No"/>
    <s v="DI"/>
    <s v="R"/>
  </r>
  <r>
    <x v="12"/>
    <x v="38"/>
    <x v="0"/>
    <x v="1"/>
    <n v="42.7"/>
    <s v="940-1690"/>
    <m/>
    <x v="1"/>
    <s v="Yes"/>
    <n v="20"/>
    <s v="Whole"/>
    <n v="7"/>
    <s v="Oxidizing"/>
    <s v="No"/>
    <s v="20-25"/>
    <s v="DIW"/>
    <m/>
    <s v="IRF"/>
    <s v="table"/>
    <n v="0.61"/>
    <n v="1.82E-3"/>
    <m/>
    <n v="0.13300000000000001"/>
    <n v="2.2699999999999999E-3"/>
    <n v="9.2100000000000005E-4"/>
    <s v="Forsyth(1997)"/>
    <n v="1999"/>
    <s v="No"/>
    <s v="DI"/>
    <s v="R"/>
  </r>
  <r>
    <x v="13"/>
    <x v="39"/>
    <x v="0"/>
    <x v="1"/>
    <n v="43.8"/>
    <s v="940-1690"/>
    <m/>
    <x v="1"/>
    <s v="Yes"/>
    <n v="20"/>
    <s v="Whole"/>
    <n v="7"/>
    <s v="Oxidizing"/>
    <s v="yes"/>
    <s v="20-25"/>
    <s v="GW"/>
    <m/>
    <s v="IRF"/>
    <s v="table"/>
    <n v="0.77200000000000002"/>
    <n v="1.5900000000000001E-2"/>
    <m/>
    <n v="0.17"/>
    <n v="4.3600000000000002E-3"/>
    <n v="9.4400000000000005E-3"/>
    <s v="Forsyth(1997)"/>
    <n v="2000"/>
    <s v="No"/>
    <s v="DI"/>
    <s v="R"/>
  </r>
  <r>
    <x v="14"/>
    <x v="40"/>
    <x v="0"/>
    <x v="1"/>
    <n v="44.9"/>
    <s v="940-1690"/>
    <m/>
    <x v="1"/>
    <s v="Yes"/>
    <n v="20"/>
    <s v="Whole"/>
    <n v="7"/>
    <s v="Anoxic"/>
    <s v="No"/>
    <s v="20-25"/>
    <s v="DIW"/>
    <m/>
    <s v="IRF"/>
    <s v="table"/>
    <n v="0.68700000000000006"/>
    <n v="1.82E-3"/>
    <m/>
    <n v="0.14599999999999999"/>
    <n v="7.7499999999999997E-4"/>
    <n v="5.4900000000000001E-3"/>
    <s v="Forsyth(1997)"/>
    <n v="2001"/>
    <s v="No"/>
    <s v="DI"/>
    <s v="R"/>
  </r>
  <r>
    <x v="15"/>
    <x v="41"/>
    <x v="0"/>
    <x v="1"/>
    <n v="45.8"/>
    <s v="940-1690"/>
    <m/>
    <x v="1"/>
    <s v="Yes"/>
    <n v="20"/>
    <s v="Whole"/>
    <n v="7"/>
    <s v="Oxidizing"/>
    <s v="yes"/>
    <s v="20-25"/>
    <s v="GW"/>
    <m/>
    <s v="IRF"/>
    <s v="table"/>
    <n v="0.65400000000000003"/>
    <n v="6.8199999999999997E-3"/>
    <m/>
    <n v="0.159"/>
    <n v="1.0200000000000001E-2"/>
    <n v="9.5200000000000007E-3"/>
    <s v="Forsyth(1997)"/>
    <n v="2002"/>
    <s v="No"/>
    <s v="DI"/>
    <s v="R"/>
  </r>
  <r>
    <x v="16"/>
    <x v="42"/>
    <x v="0"/>
    <x v="1"/>
    <n v="46.5"/>
    <s v="940-1690"/>
    <m/>
    <x v="1"/>
    <s v="Yes"/>
    <n v="20"/>
    <s v="Whole"/>
    <n v="7"/>
    <s v="Oxidizing"/>
    <s v="yes"/>
    <s v="20-25"/>
    <s v="GW"/>
    <m/>
    <s v="IRF"/>
    <s v="table"/>
    <n v="0.50800000000000001"/>
    <n v="7.6899999999999998E-3"/>
    <m/>
    <n v="8.5500000000000007E-2"/>
    <n v="7.8600000000000007E-3"/>
    <n v="5.0699999999999999E-3"/>
    <s v="Forsyth(1997)"/>
    <n v="2003"/>
    <s v="No"/>
    <s v="DI"/>
    <s v="R"/>
  </r>
  <r>
    <x v="17"/>
    <x v="43"/>
    <x v="0"/>
    <x v="1"/>
    <n v="47"/>
    <s v="940-1690"/>
    <m/>
    <x v="1"/>
    <s v="Yes"/>
    <n v="20"/>
    <s v="Whole"/>
    <n v="7"/>
    <s v="Oxidizing"/>
    <s v="yes"/>
    <s v="20-25"/>
    <s v="GW"/>
    <m/>
    <s v="IRF"/>
    <s v="table"/>
    <n v="0.41899999999999998"/>
    <n v="4.9699999999999996E-3"/>
    <m/>
    <n v="8.8400000000000006E-2"/>
    <n v="7.7600000000000004E-3"/>
    <n v="9.7599999999999996E-3"/>
    <s v="Forsyth(1997)"/>
    <n v="2004"/>
    <s v="No"/>
    <s v="DI"/>
    <s v="R"/>
  </r>
  <r>
    <x v="18"/>
    <x v="44"/>
    <x v="0"/>
    <x v="1"/>
    <n v="47.6"/>
    <s v="940-1690"/>
    <m/>
    <x v="1"/>
    <s v="Yes"/>
    <n v="20"/>
    <s v="Whole"/>
    <n v="7"/>
    <s v="Anoxic"/>
    <s v="yes"/>
    <s v="20-25"/>
    <s v="GW"/>
    <m/>
    <s v="IRF"/>
    <s v="table"/>
    <n v="0.76200000000000001"/>
    <n v="1.31E-3"/>
    <m/>
    <n v="0.16600000000000001"/>
    <n v="5.2800000000000004E-4"/>
    <n v="1.2999999999999999E-3"/>
    <s v="Forsyth(1997)"/>
    <n v="2005"/>
    <s v="No"/>
    <s v="DI"/>
    <s v="R"/>
  </r>
  <r>
    <x v="19"/>
    <x v="45"/>
    <x v="0"/>
    <x v="1"/>
    <n v="48.1"/>
    <s v="940-1690"/>
    <m/>
    <x v="1"/>
    <s v="Yes"/>
    <n v="20"/>
    <s v="Whole"/>
    <n v="7"/>
    <s v="Oxidizing"/>
    <s v="No"/>
    <s v="20-25"/>
    <s v="DIW"/>
    <m/>
    <s v="IRF"/>
    <s v="table"/>
    <n v="0.34"/>
    <n v="2.8800000000000002E-3"/>
    <m/>
    <n v="6.88E-2"/>
    <n v="6.5900000000000004E-3"/>
    <n v="5.6899999999999997E-3"/>
    <s v="Forsyth(1997)"/>
    <n v="2006"/>
    <s v="No"/>
    <s v="DI"/>
    <s v="R"/>
  </r>
  <r>
    <x v="20"/>
    <x v="45"/>
    <x v="0"/>
    <x v="1"/>
    <n v="48.1"/>
    <s v="940-1690"/>
    <m/>
    <x v="1"/>
    <s v="Yes"/>
    <n v="20"/>
    <s v="Whole"/>
    <n v="7"/>
    <s v="Anoxic"/>
    <s v="yes"/>
    <s v="20-25"/>
    <s v="GW"/>
    <m/>
    <s v="IRF"/>
    <s v="table"/>
    <n v="0.58799999999999997"/>
    <n v="3.7100000000000002E-3"/>
    <m/>
    <n v="0.13700000000000001"/>
    <n v="1.5299999999999999E-3"/>
    <n v="1.4E-2"/>
    <s v="Forsyth(1997)"/>
    <n v="2007"/>
    <s v="No"/>
    <s v="DI"/>
    <s v="R"/>
  </r>
  <r>
    <x v="21"/>
    <x v="46"/>
    <x v="0"/>
    <x v="1"/>
    <n v="48.8"/>
    <s v="940-1690"/>
    <m/>
    <x v="1"/>
    <s v="Yes"/>
    <n v="20"/>
    <s v="Whole"/>
    <n v="7"/>
    <s v="Oxidizing"/>
    <s v="yes"/>
    <s v="20-25"/>
    <s v="GW"/>
    <m/>
    <s v="IRF"/>
    <s v="table"/>
    <n v="0.156"/>
    <n v="3.8500000000000001E-3"/>
    <m/>
    <n v="2.86E-2"/>
    <n v="6.0800000000000003E-3"/>
    <n v="7.8100000000000001E-3"/>
    <s v="Forsyth(1997)"/>
    <n v="1997"/>
    <s v="No"/>
    <s v="DI"/>
    <s v="R"/>
  </r>
  <r>
    <x v="22"/>
    <x v="47"/>
    <x v="0"/>
    <x v="2"/>
    <n v="54"/>
    <m/>
    <m/>
    <x v="2"/>
    <s v="No"/>
    <m/>
    <m/>
    <n v="31"/>
    <s v="Air"/>
    <s v="No"/>
    <s v="25 ± 2"/>
    <s v="DIW"/>
    <m/>
    <s v="FIAP"/>
    <s v="graph"/>
    <m/>
    <n v="2.88"/>
    <m/>
    <m/>
    <m/>
    <n v="1.4"/>
    <s v="Serrano (1998)"/>
    <n v="1998"/>
    <s v="No"/>
    <s v="DI"/>
    <s v="R"/>
  </r>
  <r>
    <x v="23"/>
    <x v="48"/>
    <x v="1"/>
    <x v="2"/>
    <n v="30"/>
    <m/>
    <m/>
    <x v="2"/>
    <s v="No"/>
    <m/>
    <m/>
    <n v="31"/>
    <s v="Air"/>
    <s v="No"/>
    <s v="25 ± 2"/>
    <s v="DIW"/>
    <m/>
    <s v="FIAP"/>
    <s v="graph"/>
    <m/>
    <n v="2.08"/>
    <m/>
    <m/>
    <m/>
    <n v="0.16"/>
    <s v="Serrano (1998)"/>
    <n v="1998"/>
    <s v="No"/>
    <s v="DI"/>
    <s v="R"/>
  </r>
  <r>
    <x v="24"/>
    <x v="49"/>
    <x v="1"/>
    <x v="2"/>
    <n v="12"/>
    <m/>
    <m/>
    <x v="0"/>
    <s v="Yes"/>
    <n v="60"/>
    <s v="Whole"/>
    <n v="315"/>
    <s v="Red/Anox"/>
    <s v="No"/>
    <n v="100"/>
    <s v="DIW"/>
    <m/>
    <s v="FIAP"/>
    <s v="table"/>
    <n v="12.9"/>
    <n v="3.4799999999999998E-2"/>
    <n v="0.93799999999999994"/>
    <m/>
    <m/>
    <m/>
    <s v="Glatz(1999)"/>
    <n v="1999"/>
    <s v="No"/>
    <s v="DI"/>
    <s v="R"/>
  </r>
  <r>
    <x v="25"/>
    <x v="50"/>
    <x v="1"/>
    <x v="2"/>
    <n v="20"/>
    <m/>
    <m/>
    <x v="0"/>
    <s v="Yes"/>
    <n v="60"/>
    <s v="Whole"/>
    <n v="315"/>
    <s v="Red/Anox"/>
    <s v="No"/>
    <n v="100"/>
    <s v="DIW"/>
    <m/>
    <s v="FIAP"/>
    <s v="table"/>
    <n v="16.5"/>
    <n v="4.2299999999999997E-2"/>
    <n v="1.22"/>
    <m/>
    <m/>
    <m/>
    <s v="Glatz(1999)"/>
    <n v="1999"/>
    <s v="No"/>
    <s v="DI"/>
    <s v="R"/>
  </r>
  <r>
    <x v="26"/>
    <x v="51"/>
    <x v="1"/>
    <x v="2"/>
    <n v="25"/>
    <m/>
    <m/>
    <x v="0"/>
    <s v="Yes"/>
    <n v="60"/>
    <s v="Whole"/>
    <n v="315"/>
    <s v="Red/Anox"/>
    <s v="No"/>
    <n v="100"/>
    <s v="DIW"/>
    <m/>
    <s v="FIAP"/>
    <s v="table"/>
    <n v="14.7"/>
    <n v="4.2000000000000003E-2"/>
    <n v="2.56"/>
    <m/>
    <m/>
    <m/>
    <s v="Glatz(1999)"/>
    <n v="1999"/>
    <s v="No"/>
    <s v="DI"/>
    <s v="R"/>
  </r>
  <r>
    <x v="27"/>
    <x v="52"/>
    <x v="0"/>
    <x v="2"/>
    <n v="30"/>
    <m/>
    <m/>
    <x v="0"/>
    <s v="Yes"/>
    <n v="60"/>
    <s v="Whole"/>
    <n v="315"/>
    <s v="Red/Anox"/>
    <s v="No"/>
    <n v="100"/>
    <s v="DIW"/>
    <m/>
    <s v="FIAP"/>
    <s v="table"/>
    <n v="0.39700000000000002"/>
    <n v="1.2999999999999999E-2"/>
    <n v="6.1800000000000001E-2"/>
    <m/>
    <m/>
    <m/>
    <s v="Glatz(1999)"/>
    <n v="1999"/>
    <s v="No"/>
    <s v="DI"/>
    <s v="R"/>
  </r>
  <r>
    <x v="28"/>
    <x v="53"/>
    <x v="0"/>
    <x v="2"/>
    <n v="50"/>
    <m/>
    <m/>
    <x v="0"/>
    <s v="Yes"/>
    <n v="60"/>
    <s v="Whole"/>
    <n v="315"/>
    <s v="Red/Anox"/>
    <s v="No"/>
    <n v="100"/>
    <s v="DIW"/>
    <m/>
    <s v="FIAP"/>
    <s v="table"/>
    <n v="1.02"/>
    <n v="1.34E-2"/>
    <n v="0.16600000000000001"/>
    <m/>
    <m/>
    <m/>
    <s v="Glatz(1999)"/>
    <n v="1999"/>
    <s v="No"/>
    <s v="DI"/>
    <s v="R"/>
  </r>
  <r>
    <x v="29"/>
    <x v="54"/>
    <x v="0"/>
    <x v="2"/>
    <n v="50"/>
    <m/>
    <m/>
    <x v="0"/>
    <s v="Yes"/>
    <n v="60"/>
    <s v="Whole"/>
    <n v="315"/>
    <s v="Red/Anox"/>
    <s v="No"/>
    <n v="100"/>
    <s v="DIW"/>
    <m/>
    <s v="FIAP"/>
    <s v="table"/>
    <n v="0.42499999999999999"/>
    <n v="8.3499999999999998E-3"/>
    <n v="1.55E-2"/>
    <m/>
    <m/>
    <m/>
    <s v="Glatz(1999)"/>
    <n v="1999"/>
    <s v="No"/>
    <s v="DI"/>
    <s v="R"/>
  </r>
  <r>
    <x v="30"/>
    <x v="55"/>
    <x v="0"/>
    <x v="0"/>
    <n v="52.3"/>
    <m/>
    <m/>
    <x v="4"/>
    <m/>
    <m/>
    <m/>
    <n v="107"/>
    <m/>
    <s v="No"/>
    <n v="90"/>
    <s v="MgCl2"/>
    <m/>
    <m/>
    <s v="graph"/>
    <n v="1.92"/>
    <m/>
    <m/>
    <m/>
    <m/>
    <m/>
    <s v="Loida (1999)"/>
    <n v="1999"/>
    <s v="No"/>
    <s v="DI"/>
    <s v="R"/>
  </r>
  <r>
    <x v="31"/>
    <x v="56"/>
    <x v="0"/>
    <x v="0"/>
    <n v="52.3"/>
    <m/>
    <m/>
    <x v="4"/>
    <m/>
    <m/>
    <m/>
    <n v="106"/>
    <m/>
    <s v="No"/>
    <n v="150"/>
    <s v="MgCl2"/>
    <m/>
    <m/>
    <s v="graph"/>
    <n v="2.44"/>
    <m/>
    <m/>
    <m/>
    <m/>
    <m/>
    <s v="Loida (1999)"/>
    <n v="1999"/>
    <s v="No"/>
    <s v="DI"/>
    <s v="R"/>
  </r>
  <r>
    <x v="32"/>
    <x v="57"/>
    <x v="0"/>
    <x v="0"/>
    <n v="36.6"/>
    <m/>
    <m/>
    <x v="3"/>
    <m/>
    <m/>
    <s v="Whole"/>
    <n v="57"/>
    <m/>
    <s v="No"/>
    <n v="100"/>
    <s v="MgCl2"/>
    <m/>
    <m/>
    <s v="graph"/>
    <n v="1.19"/>
    <m/>
    <m/>
    <m/>
    <m/>
    <m/>
    <s v="Loida (1999)"/>
    <n v="1999"/>
    <s v="No"/>
    <s v="DI"/>
    <s v="R"/>
  </r>
  <r>
    <x v="33"/>
    <x v="58"/>
    <x v="0"/>
    <x v="0"/>
    <n v="36.6"/>
    <m/>
    <m/>
    <x v="3"/>
    <m/>
    <m/>
    <s v="Whole"/>
    <n v="46"/>
    <m/>
    <s v="No"/>
    <n v="200"/>
    <s v="MgCl2"/>
    <m/>
    <m/>
    <s v="graph"/>
    <n v="2.2400000000000002"/>
    <m/>
    <m/>
    <m/>
    <m/>
    <m/>
    <s v="Loida (1999)"/>
    <n v="1999"/>
    <s v="No"/>
    <s v="DI"/>
    <s v="R"/>
  </r>
  <r>
    <x v="34"/>
    <x v="59"/>
    <x v="0"/>
    <x v="0"/>
    <n v="37.4"/>
    <m/>
    <m/>
    <x v="3"/>
    <m/>
    <m/>
    <s v="Whole"/>
    <n v="46"/>
    <m/>
    <s v="No"/>
    <n v="200"/>
    <s v="MgCl2"/>
    <m/>
    <m/>
    <s v="graph"/>
    <n v="17.579999999999998"/>
    <m/>
    <m/>
    <m/>
    <m/>
    <m/>
    <s v="Loida (1999)"/>
    <n v="1999"/>
    <s v="No"/>
    <s v="DI"/>
    <s v="R"/>
  </r>
  <r>
    <x v="35"/>
    <x v="60"/>
    <x v="0"/>
    <x v="0"/>
    <n v="52.3"/>
    <m/>
    <m/>
    <x v="4"/>
    <m/>
    <m/>
    <m/>
    <n v="100"/>
    <m/>
    <s v="No"/>
    <n v="100"/>
    <s v="NaCl"/>
    <m/>
    <m/>
    <s v="graph"/>
    <n v="1.89"/>
    <m/>
    <m/>
    <m/>
    <m/>
    <m/>
    <s v="Loida (1999)"/>
    <n v="1999"/>
    <s v="No"/>
    <s v="DI"/>
    <s v="R"/>
  </r>
  <r>
    <x v="36"/>
    <x v="61"/>
    <x v="0"/>
    <x v="0"/>
    <n v="36.6"/>
    <m/>
    <m/>
    <x v="3"/>
    <m/>
    <m/>
    <s v="Whole"/>
    <n v="57"/>
    <m/>
    <s v="No"/>
    <n v="100"/>
    <s v="NaCl"/>
    <m/>
    <m/>
    <s v="graph"/>
    <n v="1.5"/>
    <m/>
    <m/>
    <m/>
    <m/>
    <m/>
    <s v="Loida (1999)"/>
    <n v="1999"/>
    <s v="No"/>
    <s v="DI"/>
    <s v="R"/>
  </r>
  <r>
    <x v="37"/>
    <x v="62"/>
    <x v="0"/>
    <x v="0"/>
    <n v="36.6"/>
    <m/>
    <m/>
    <x v="3"/>
    <m/>
    <m/>
    <s v="Whole"/>
    <n v="59"/>
    <m/>
    <s v="No"/>
    <n v="200"/>
    <s v="NaCl"/>
    <m/>
    <m/>
    <s v="graph"/>
    <n v="3.68"/>
    <m/>
    <m/>
    <m/>
    <m/>
    <m/>
    <s v="Loida (1999)"/>
    <n v="1999"/>
    <s v="No"/>
    <s v="DI"/>
    <s v="R"/>
  </r>
  <r>
    <x v="38"/>
    <x v="63"/>
    <x v="0"/>
    <x v="0"/>
    <n v="37.4"/>
    <m/>
    <m/>
    <x v="3"/>
    <m/>
    <m/>
    <s v="Whole"/>
    <n v="59"/>
    <m/>
    <s v="No"/>
    <n v="200"/>
    <s v="NaCl"/>
    <m/>
    <m/>
    <s v="graph"/>
    <n v="22.39"/>
    <m/>
    <m/>
    <m/>
    <m/>
    <m/>
    <s v="Loida (1999)"/>
    <n v="1999"/>
    <s v="No"/>
    <s v="DI"/>
    <s v="R"/>
  </r>
  <r>
    <x v="39"/>
    <x v="64"/>
    <x v="0"/>
    <x v="0"/>
    <n v="50.4"/>
    <m/>
    <m/>
    <x v="3"/>
    <m/>
    <m/>
    <s v="Whole"/>
    <n v="63"/>
    <m/>
    <s v="No"/>
    <n v="150"/>
    <s v="NaCl"/>
    <m/>
    <m/>
    <s v="graph"/>
    <n v="3.48"/>
    <m/>
    <m/>
    <m/>
    <m/>
    <m/>
    <s v="Loida (1999)"/>
    <n v="1999"/>
    <s v="No"/>
    <s v="DI"/>
    <s v="R"/>
  </r>
  <r>
    <x v="40"/>
    <x v="65"/>
    <x v="0"/>
    <x v="0"/>
    <n v="50.4"/>
    <m/>
    <m/>
    <x v="3"/>
    <m/>
    <m/>
    <s v="Whole"/>
    <n v="71"/>
    <m/>
    <s v="No"/>
    <n v="25"/>
    <s v="NaCl"/>
    <m/>
    <m/>
    <s v="graph"/>
    <n v="1.63"/>
    <m/>
    <m/>
    <m/>
    <m/>
    <m/>
    <s v="Loida (1999)"/>
    <n v="1999"/>
    <s v="No"/>
    <s v="DI"/>
    <s v="R"/>
  </r>
  <r>
    <x v="41"/>
    <x v="66"/>
    <x v="0"/>
    <x v="0"/>
    <n v="50.4"/>
    <m/>
    <m/>
    <x v="3"/>
    <m/>
    <m/>
    <s v="Whole"/>
    <n v="73"/>
    <m/>
    <s v="No"/>
    <n v="25"/>
    <s v="NaCl"/>
    <m/>
    <m/>
    <s v="graph"/>
    <n v="1.53"/>
    <m/>
    <m/>
    <m/>
    <m/>
    <m/>
    <s v="Loida (1999)"/>
    <n v="1999"/>
    <s v="No"/>
    <s v="DI"/>
    <s v="R"/>
  </r>
  <r>
    <x v="42"/>
    <x v="67"/>
    <x v="0"/>
    <x v="0"/>
    <n v="50.4"/>
    <m/>
    <m/>
    <x v="3"/>
    <m/>
    <m/>
    <s v="Whole"/>
    <n v="73"/>
    <m/>
    <s v="No"/>
    <n v="25"/>
    <s v="NaCl"/>
    <m/>
    <m/>
    <s v="graph"/>
    <n v="1.1599999999999999"/>
    <m/>
    <m/>
    <m/>
    <m/>
    <m/>
    <s v="Loida (1999)"/>
    <n v="1999"/>
    <s v="No"/>
    <s v="DI"/>
    <s v="R"/>
  </r>
  <r>
    <x v="43"/>
    <x v="68"/>
    <x v="0"/>
    <x v="0"/>
    <n v="50.4"/>
    <m/>
    <m/>
    <x v="3"/>
    <m/>
    <m/>
    <s v="Whole"/>
    <n v="74"/>
    <m/>
    <s v="No"/>
    <n v="25"/>
    <s v="NaCl"/>
    <m/>
    <m/>
    <s v="graph"/>
    <n v="1.58"/>
    <m/>
    <m/>
    <m/>
    <m/>
    <m/>
    <s v="Loida (1999)"/>
    <n v="1999"/>
    <s v="No"/>
    <s v="DI"/>
    <s v="R"/>
  </r>
  <r>
    <x v="44"/>
    <x v="69"/>
    <x v="0"/>
    <x v="0"/>
    <n v="50.4"/>
    <m/>
    <m/>
    <x v="5"/>
    <m/>
    <m/>
    <m/>
    <n v="40"/>
    <m/>
    <s v="No"/>
    <n v="25"/>
    <s v="NaCl"/>
    <m/>
    <m/>
    <s v="graph"/>
    <n v="2.85"/>
    <m/>
    <m/>
    <m/>
    <m/>
    <m/>
    <s v="Loida (1999)"/>
    <n v="1999"/>
    <s v="No"/>
    <s v="DI"/>
    <s v="R"/>
  </r>
  <r>
    <x v="45"/>
    <x v="70"/>
    <x v="0"/>
    <x v="0"/>
    <n v="50.4"/>
    <m/>
    <m/>
    <x v="4"/>
    <m/>
    <m/>
    <m/>
    <n v="76"/>
    <m/>
    <s v="No"/>
    <n v="25"/>
    <s v="NaCl"/>
    <m/>
    <m/>
    <s v="graph"/>
    <n v="1.34"/>
    <m/>
    <m/>
    <m/>
    <m/>
    <m/>
    <s v="Loida (1999)"/>
    <n v="1999"/>
    <s v="No"/>
    <s v="DI"/>
    <s v="R"/>
  </r>
  <r>
    <x v="46"/>
    <x v="71"/>
    <x v="0"/>
    <x v="0"/>
    <n v="50.4"/>
    <m/>
    <m/>
    <x v="4"/>
    <m/>
    <m/>
    <m/>
    <n v="76"/>
    <m/>
    <s v="No"/>
    <n v="25"/>
    <s v="NaCl"/>
    <m/>
    <m/>
    <s v="graph"/>
    <n v="1.33"/>
    <m/>
    <m/>
    <m/>
    <m/>
    <m/>
    <s v="Loida (1999)"/>
    <n v="1999"/>
    <s v="No"/>
    <s v="DI"/>
    <s v="R"/>
  </r>
  <r>
    <x v="47"/>
    <x v="72"/>
    <x v="0"/>
    <x v="0"/>
    <n v="29"/>
    <m/>
    <m/>
    <x v="4"/>
    <m/>
    <n v="2"/>
    <s v="Whole"/>
    <n v="500"/>
    <s v="Air"/>
    <s v="yes"/>
    <n v="25"/>
    <s v="CGW"/>
    <m/>
    <s v="FIAP"/>
    <s v="graph"/>
    <n v="0.2"/>
    <n v="0.06"/>
    <m/>
    <m/>
    <n v="5.0000000000000001E-3"/>
    <n v="0.01"/>
    <s v="Quinones (2006)"/>
    <n v="2006"/>
    <s v="No"/>
    <s v="DI"/>
    <s v="R"/>
  </r>
  <r>
    <x v="48"/>
    <x v="73"/>
    <x v="0"/>
    <x v="0"/>
    <n v="53"/>
    <m/>
    <m/>
    <x v="4"/>
    <m/>
    <n v="2"/>
    <s v="Whole"/>
    <n v="600"/>
    <s v="Air"/>
    <s v="yes"/>
    <n v="25"/>
    <s v="CGW"/>
    <m/>
    <s v="FIAP"/>
    <s v="graph"/>
    <n v="4.2"/>
    <n v="0.6"/>
    <m/>
    <m/>
    <n v="0.1"/>
    <n v="0.2"/>
    <s v="Quinones (2006)"/>
    <n v="2006"/>
    <s v="No"/>
    <s v="DI"/>
    <s v="R"/>
  </r>
  <r>
    <x v="49"/>
    <x v="74"/>
    <x v="0"/>
    <x v="0"/>
    <n v="63"/>
    <m/>
    <m/>
    <x v="4"/>
    <m/>
    <n v="2"/>
    <s v="Whole"/>
    <n v="600"/>
    <s v="Air"/>
    <s v="yes"/>
    <n v="25"/>
    <s v="CGW"/>
    <m/>
    <s v="FIAP"/>
    <s v="graph"/>
    <n v="4.3"/>
    <n v="0.6"/>
    <m/>
    <m/>
    <n v="0.05"/>
    <n v="0.3"/>
    <s v="Quinones (2006)"/>
    <n v="2006"/>
    <s v="No"/>
    <s v="DI"/>
    <s v="R"/>
  </r>
  <r>
    <x v="50"/>
    <x v="75"/>
    <x v="0"/>
    <x v="0"/>
    <n v="22"/>
    <n v="200"/>
    <n v="0.14000000000000001"/>
    <x v="1"/>
    <s v="Yes"/>
    <n v="20"/>
    <s v="Whole"/>
    <n v="62"/>
    <s v="Air"/>
    <s v="yes"/>
    <n v="25"/>
    <s v="HCO3- = 1mM"/>
    <m/>
    <s v="FIAP"/>
    <s v="table"/>
    <n v="0.27"/>
    <n v="2.5000000000000001E-2"/>
    <m/>
    <m/>
    <m/>
    <m/>
    <s v="Roudil(2007)"/>
    <n v="2007"/>
    <s v="No"/>
    <s v="DI"/>
    <s v="R"/>
  </r>
  <r>
    <x v="51"/>
    <x v="76"/>
    <x v="0"/>
    <x v="0"/>
    <n v="37"/>
    <n v="200"/>
    <n v="0.23"/>
    <x v="1"/>
    <s v="Yes"/>
    <n v="20"/>
    <s v="Whole"/>
    <n v="62"/>
    <s v="Air"/>
    <s v="yes"/>
    <n v="25"/>
    <s v="HCO3- = 1mM"/>
    <m/>
    <s v="FIAP"/>
    <s v="table"/>
    <n v="0.66"/>
    <n v="0.04"/>
    <m/>
    <m/>
    <m/>
    <m/>
    <s v="Roudil(2007)"/>
    <n v="2007"/>
    <s v="No"/>
    <s v="DI"/>
    <s v="R"/>
  </r>
  <r>
    <x v="52"/>
    <x v="77"/>
    <x v="0"/>
    <x v="0"/>
    <n v="47"/>
    <n v="200"/>
    <n v="0.41"/>
    <x v="1"/>
    <s v="Yes"/>
    <n v="20"/>
    <s v="Whole"/>
    <n v="62"/>
    <s v="Air"/>
    <s v="yes"/>
    <n v="25"/>
    <s v="HCO3- = 1mM"/>
    <m/>
    <s v="FIAP"/>
    <s v="table"/>
    <n v="2.2000000000000002"/>
    <n v="0.15"/>
    <m/>
    <m/>
    <m/>
    <m/>
    <s v="Roudil(2007)"/>
    <n v="2007"/>
    <s v="No"/>
    <s v="DI"/>
    <s v="R"/>
  </r>
  <r>
    <x v="53"/>
    <x v="78"/>
    <x v="0"/>
    <x v="0"/>
    <n v="60"/>
    <n v="200"/>
    <n v="2.8"/>
    <x v="1"/>
    <s v="Yes"/>
    <n v="20"/>
    <s v="Whole"/>
    <n v="62"/>
    <s v="Air"/>
    <s v="yes"/>
    <n v="25"/>
    <s v="HCO3- = 1mM"/>
    <m/>
    <s v="FIAP"/>
    <s v="table"/>
    <n v="1"/>
    <n v="0.03"/>
    <m/>
    <m/>
    <m/>
    <m/>
    <s v="Roudil(2007)"/>
    <n v="2007"/>
    <s v="No"/>
    <s v="DI"/>
    <s v="R"/>
  </r>
  <r>
    <x v="53"/>
    <x v="79"/>
    <x v="0"/>
    <x v="0"/>
    <n v="60"/>
    <n v="200"/>
    <n v="2.8"/>
    <x v="2"/>
    <s v="No"/>
    <s v="20-50 "/>
    <s v="center "/>
    <n v="55"/>
    <s v="Air"/>
    <s v="yes"/>
    <n v="25"/>
    <s v="NaHCO3- = 10mM"/>
    <m/>
    <s v="FIAP"/>
    <s v="table"/>
    <n v="0.38"/>
    <n v="0.18"/>
    <m/>
    <m/>
    <m/>
    <m/>
    <s v="Roudil(2007)"/>
    <n v="2007"/>
    <s v="No"/>
    <s v="DI"/>
    <s v="R"/>
  </r>
  <r>
    <x v="53"/>
    <x v="80"/>
    <x v="0"/>
    <x v="0"/>
    <n v="60"/>
    <n v="200"/>
    <n v="2.8"/>
    <x v="2"/>
    <s v="No"/>
    <s v="&lt;20"/>
    <s v="Rim"/>
    <n v="45"/>
    <s v="Air"/>
    <s v="yes"/>
    <n v="25"/>
    <s v="NaHCO3- = 10mM"/>
    <m/>
    <s v="FIAP"/>
    <s v="table"/>
    <s v="&gt;0.48"/>
    <s v="&gt;0.028"/>
    <m/>
    <m/>
    <m/>
    <m/>
    <s v="Roudil(2009)"/>
    <n v="2009"/>
    <s v="No"/>
    <s v="DI"/>
    <s v="R"/>
  </r>
  <r>
    <x v="54"/>
    <x v="81"/>
    <x v="1"/>
    <x v="0"/>
    <n v="47"/>
    <n v="200"/>
    <n v="7"/>
    <x v="1"/>
    <s v="Yes"/>
    <n v="20"/>
    <s v="Whole"/>
    <n v="62"/>
    <s v="Air"/>
    <s v="yes"/>
    <n v="25"/>
    <s v="HCO3- = 1mM"/>
    <m/>
    <s v="FIAP"/>
    <s v="table"/>
    <n v="3.2"/>
    <n v="0.25"/>
    <m/>
    <m/>
    <m/>
    <m/>
    <s v="Roudil(2007)"/>
    <n v="2007"/>
    <s v="No"/>
    <s v="DI"/>
    <s v="R"/>
  </r>
  <r>
    <x v="55"/>
    <x v="82"/>
    <x v="0"/>
    <x v="0"/>
    <n v="39.6"/>
    <m/>
    <n v="0.5"/>
    <x v="3"/>
    <s v="Detached"/>
    <n v="2"/>
    <s v="Whole"/>
    <s v="cycles of 7"/>
    <m/>
    <s v="No"/>
    <n v="25"/>
    <s v="DIW"/>
    <m/>
    <s v="IRF"/>
    <s v="table"/>
    <n v="0.25"/>
    <n v="0.03"/>
    <s v="&lt; 0.2"/>
    <m/>
    <m/>
    <m/>
    <s v="Kim(2007)"/>
    <n v="2007"/>
    <s v="No"/>
    <s v="DI"/>
    <s v="R"/>
  </r>
  <r>
    <x v="56"/>
    <x v="83"/>
    <x v="0"/>
    <x v="0"/>
    <n v="35"/>
    <m/>
    <n v="0.22"/>
    <x v="3"/>
    <s v="Detached"/>
    <n v="2"/>
    <s v="Whole"/>
    <s v="cycles of 7"/>
    <m/>
    <s v="No"/>
    <n v="25"/>
    <s v="DIW"/>
    <m/>
    <s v="IRF"/>
    <s v="table"/>
    <n v="0.65"/>
    <n v="0.03"/>
    <s v="&lt; 0.2"/>
    <m/>
    <m/>
    <m/>
    <s v="Kim(2007)"/>
    <n v="2007"/>
    <s v="No"/>
    <s v="DI"/>
    <s v="R"/>
  </r>
  <r>
    <x v="57"/>
    <x v="84"/>
    <x v="0"/>
    <x v="0"/>
    <n v="45.9"/>
    <m/>
    <n v="5"/>
    <x v="3"/>
    <s v="Detached"/>
    <n v="2"/>
    <s v="center"/>
    <s v="cycles of 7"/>
    <m/>
    <s v="No"/>
    <n v="25"/>
    <s v="DIW"/>
    <m/>
    <s v="IRF"/>
    <s v="table"/>
    <n v="0.85"/>
    <n v="0.21"/>
    <n v="2.2000000000000002"/>
    <m/>
    <m/>
    <m/>
    <s v="Kim(2007)"/>
    <n v="2007"/>
    <s v="No"/>
    <s v="DI"/>
    <s v="R"/>
  </r>
  <r>
    <x v="58"/>
    <x v="85"/>
    <x v="0"/>
    <x v="0"/>
    <n v="65.900000000000006"/>
    <m/>
    <n v="5"/>
    <x v="3"/>
    <s v="Detached"/>
    <n v="2"/>
    <s v="Rim"/>
    <s v="cycles of 7"/>
    <m/>
    <s v="No"/>
    <n v="25"/>
    <s v="DIW"/>
    <m/>
    <s v="IRF"/>
    <s v="table"/>
    <n v="1.7"/>
    <n v="0.21"/>
    <n v="3.6"/>
    <m/>
    <m/>
    <m/>
    <s v="Kim(2007)"/>
    <n v="2007"/>
    <s v="No"/>
    <s v="DI"/>
    <s v="R"/>
  </r>
  <r>
    <x v="55"/>
    <x v="86"/>
    <x v="0"/>
    <x v="0"/>
    <n v="39.6"/>
    <m/>
    <n v="0.5"/>
    <x v="2"/>
    <s v="No"/>
    <m/>
    <s v="Whole"/>
    <s v="cycles - 20min"/>
    <m/>
    <s v="No"/>
    <n v="25"/>
    <s v="HCl= 0.1M"/>
    <m/>
    <s v="IRF"/>
    <s v="table"/>
    <s v="1.3-2.7"/>
    <n v="0.3"/>
    <s v="&lt; 0.2"/>
    <m/>
    <m/>
    <m/>
    <s v="Kim(2007)"/>
    <n v="2007"/>
    <s v="No"/>
    <s v="DI"/>
    <s v="R"/>
  </r>
  <r>
    <x v="56"/>
    <x v="87"/>
    <x v="0"/>
    <x v="0"/>
    <n v="35"/>
    <m/>
    <n v="0.22"/>
    <x v="2"/>
    <s v="No"/>
    <m/>
    <s v="Whole"/>
    <s v="cycles - 20min"/>
    <m/>
    <s v="No"/>
    <n v="25"/>
    <s v="HCl= 0.1M"/>
    <m/>
    <s v="IRF"/>
    <s v="table"/>
    <n v="0.2"/>
    <n v="0.09"/>
    <s v="&lt; 0.2"/>
    <m/>
    <m/>
    <m/>
    <s v="Kim(2007)"/>
    <n v="2007"/>
    <s v="No"/>
    <s v="DI"/>
    <s v="R"/>
  </r>
  <r>
    <x v="57"/>
    <x v="88"/>
    <x v="0"/>
    <x v="0"/>
    <n v="45.9"/>
    <m/>
    <n v="5"/>
    <x v="2"/>
    <s v="No"/>
    <m/>
    <s v="center"/>
    <s v="cycles - 20min"/>
    <m/>
    <s v="No"/>
    <n v="25"/>
    <s v="HCl= 0.1M"/>
    <m/>
    <s v="IRF"/>
    <s v="table"/>
    <n v="0.2"/>
    <n v="0.06"/>
    <s v="&lt; 0.4"/>
    <m/>
    <m/>
    <m/>
    <s v="Kim(2007)"/>
    <n v="2007"/>
    <s v="No"/>
    <s v="DI"/>
    <s v="R"/>
  </r>
  <r>
    <x v="58"/>
    <x v="89"/>
    <x v="0"/>
    <x v="0"/>
    <n v="65.900000000000006"/>
    <m/>
    <n v="5"/>
    <x v="2"/>
    <s v="No"/>
    <m/>
    <s v="Rim"/>
    <s v="cycles - 20min"/>
    <m/>
    <s v="No"/>
    <n v="25"/>
    <s v="HCl= 0.1M"/>
    <m/>
    <s v="IRF"/>
    <s v="table"/>
    <n v="0.2"/>
    <n v="0.06"/>
    <s v="&lt; 0.5"/>
    <m/>
    <m/>
    <m/>
    <s v="Kim(2007)"/>
    <n v="2007"/>
    <s v="No"/>
    <s v="DI"/>
    <s v="R"/>
  </r>
  <r>
    <x v="59"/>
    <x v="90"/>
    <x v="0"/>
    <x v="0"/>
    <n v="59.1"/>
    <n v="250"/>
    <m/>
    <x v="4"/>
    <s v="No"/>
    <n v="10"/>
    <s v="center"/>
    <n v="7"/>
    <s v="H2 atm"/>
    <s v="yes"/>
    <m/>
    <s v="2 mM NaHCO3 + 10mM NaCl"/>
    <m/>
    <s v="IRF"/>
    <s v="table"/>
    <n v="3.4"/>
    <m/>
    <m/>
    <m/>
    <m/>
    <m/>
    <s v="Fors&amp;Carbol(2009), Fors(2009)"/>
    <n v="2009"/>
    <s v="No"/>
    <s v="DI"/>
    <s v="R"/>
  </r>
  <r>
    <x v="60"/>
    <x v="91"/>
    <x v="0"/>
    <x v="0"/>
    <n v="48"/>
    <m/>
    <m/>
    <x v="1"/>
    <s v="Yes"/>
    <n v="10.7"/>
    <s v="Whole"/>
    <n v="10"/>
    <s v="Air"/>
    <s v="yes"/>
    <n v="24"/>
    <s v="BIC"/>
    <m/>
    <s v="IRF"/>
    <s v="table"/>
    <n v="6.55"/>
    <n v="0.05"/>
    <m/>
    <n v="1.58"/>
    <n v="5.0000000000000001E-3"/>
    <n v="5.0000000000000001E-3"/>
    <s v="González-Robles(2011)"/>
    <n v="2011"/>
    <s v="No"/>
    <s v="DI"/>
    <s v="R"/>
  </r>
  <r>
    <x v="61"/>
    <x v="92"/>
    <x v="0"/>
    <x v="0"/>
    <n v="60"/>
    <m/>
    <m/>
    <x v="1"/>
    <s v="Yes"/>
    <n v="12.7"/>
    <s v="Whole"/>
    <n v="10"/>
    <s v="Air"/>
    <s v="yes"/>
    <n v="24"/>
    <s v="BIC"/>
    <m/>
    <s v="IRF"/>
    <s v="table"/>
    <n v="3.2"/>
    <n v="0.12"/>
    <m/>
    <n v="0.34"/>
    <n v="7.0000000000000001E-3"/>
    <n v="8.0000000000000002E-3"/>
    <s v="González-Robles(2011)"/>
    <n v="2011"/>
    <s v="No"/>
    <s v="DI"/>
    <s v="R"/>
  </r>
  <r>
    <x v="62"/>
    <x v="93"/>
    <x v="0"/>
    <x v="0"/>
    <n v="52"/>
    <m/>
    <m/>
    <x v="1"/>
    <s v="Yes"/>
    <n v="10.4"/>
    <s v="Whole"/>
    <n v="10"/>
    <s v="Air"/>
    <s v="yes"/>
    <n v="24"/>
    <s v="BIC"/>
    <m/>
    <s v="IRF"/>
    <s v="table"/>
    <n v="3.1"/>
    <n v="7.0000000000000007E-2"/>
    <m/>
    <n v="0.82"/>
    <n v="0.01"/>
    <n v="0.03"/>
    <s v="González-Robles(2011)"/>
    <n v="2011"/>
    <s v="No"/>
    <s v="DI"/>
    <s v="R"/>
  </r>
  <r>
    <x v="63"/>
    <x v="94"/>
    <x v="0"/>
    <x v="1"/>
    <n v="53"/>
    <m/>
    <m/>
    <x v="1"/>
    <s v="Yes"/>
    <n v="10.199999999999999"/>
    <s v="Whole"/>
    <n v="10"/>
    <s v="Air"/>
    <s v="yes"/>
    <n v="24"/>
    <s v="BIC"/>
    <m/>
    <s v="IRF"/>
    <s v="table"/>
    <n v="0.35"/>
    <n v="1.7000000000000001E-2"/>
    <m/>
    <n v="0.05"/>
    <n v="1.1999999999999999E-3"/>
    <n v="4.0000000000000001E-3"/>
    <s v="González-Robles(2011)"/>
    <n v="2011"/>
    <s v="No"/>
    <s v="DI"/>
    <s v="R"/>
  </r>
  <r>
    <x v="64"/>
    <x v="95"/>
    <x v="0"/>
    <x v="0"/>
    <n v="48"/>
    <m/>
    <m/>
    <x v="2"/>
    <s v="No"/>
    <n v="90"/>
    <s v="center"/>
    <n v="10"/>
    <s v="Air"/>
    <s v="yes"/>
    <n v="24"/>
    <s v="BIC"/>
    <m/>
    <s v="IRF"/>
    <s v="table"/>
    <n v="6.06"/>
    <n v="1.64"/>
    <m/>
    <n v="4.1399999999999997"/>
    <n v="0.1"/>
    <n v="1.02"/>
    <s v="González-Robles(2011)"/>
    <n v="2011"/>
    <s v="No"/>
    <s v="DI"/>
    <s v="R"/>
  </r>
  <r>
    <x v="65"/>
    <x v="96"/>
    <x v="0"/>
    <x v="0"/>
    <n v="48"/>
    <m/>
    <m/>
    <x v="2"/>
    <s v="No"/>
    <n v="140"/>
    <s v="Rim"/>
    <n v="10"/>
    <s v="Air"/>
    <s v="yes"/>
    <n v="24"/>
    <s v="BIC"/>
    <m/>
    <s v="IRF"/>
    <s v="table"/>
    <n v="4.45"/>
    <n v="0.44"/>
    <m/>
    <n v="1.31"/>
    <n v="2E-3"/>
    <n v="0.04"/>
    <s v="González-Robles(2011)"/>
    <n v="2011"/>
    <s v="No"/>
    <s v="DI"/>
    <s v="R"/>
  </r>
  <r>
    <x v="66"/>
    <x v="97"/>
    <x v="0"/>
    <x v="0"/>
    <n v="60"/>
    <m/>
    <m/>
    <x v="2"/>
    <s v="No"/>
    <n v="68"/>
    <s v="center"/>
    <n v="10"/>
    <s v="Air"/>
    <s v="yes"/>
    <n v="24"/>
    <s v="BIC"/>
    <m/>
    <s v="IRF"/>
    <s v="table"/>
    <n v="2.4500000000000002"/>
    <n v="1.96"/>
    <m/>
    <n v="1.98"/>
    <n v="0.31"/>
    <n v="0.93"/>
    <s v="González-Robles(2011)"/>
    <n v="2011"/>
    <s v="No"/>
    <s v="DI"/>
    <s v="R"/>
  </r>
  <r>
    <x v="67"/>
    <x v="98"/>
    <x v="0"/>
    <x v="0"/>
    <n v="60"/>
    <m/>
    <m/>
    <x v="2"/>
    <s v="No"/>
    <n v="82"/>
    <s v="Rim"/>
    <n v="10"/>
    <s v="Air"/>
    <s v="yes"/>
    <n v="24"/>
    <s v="BIC"/>
    <m/>
    <s v="IRF"/>
    <s v="table"/>
    <n v="3.59"/>
    <n v="1.52"/>
    <m/>
    <n v="2.88"/>
    <n v="0.1"/>
    <n v="0.32"/>
    <s v="González-Robles(2011)"/>
    <n v="2011"/>
    <s v="No"/>
    <s v="DI"/>
    <s v="R"/>
  </r>
  <r>
    <x v="68"/>
    <x v="99"/>
    <x v="0"/>
    <x v="0"/>
    <n v="48"/>
    <m/>
    <m/>
    <x v="2"/>
    <s v="No"/>
    <n v="90"/>
    <s v="center"/>
    <n v="10"/>
    <s v="Air"/>
    <s v="yes"/>
    <n v="24"/>
    <s v="BGW"/>
    <m/>
    <s v="IRF"/>
    <s v="table"/>
    <n v="5.23"/>
    <n v="1.26"/>
    <m/>
    <n v="2.91"/>
    <n v="0.09"/>
    <n v="1.06"/>
    <s v="González-Robles(2011)"/>
    <n v="2011"/>
    <s v="No"/>
    <s v="DI"/>
    <s v="R"/>
  </r>
  <r>
    <x v="69"/>
    <x v="100"/>
    <x v="0"/>
    <x v="0"/>
    <n v="48"/>
    <m/>
    <m/>
    <x v="2"/>
    <s v="No"/>
    <n v="45"/>
    <s v="Rim"/>
    <n v="10"/>
    <s v="Air"/>
    <s v="yes"/>
    <n v="24"/>
    <s v="BGW"/>
    <m/>
    <s v="IRF"/>
    <s v="table"/>
    <n v="4.24"/>
    <n v="0.31"/>
    <m/>
    <n v="0.37"/>
    <n v="0.01"/>
    <n v="0.01"/>
    <s v="González-Robles(2011)"/>
    <n v="2011"/>
    <s v="No"/>
    <s v="DI"/>
    <s v="R"/>
  </r>
  <r>
    <x v="70"/>
    <x v="101"/>
    <x v="0"/>
    <x v="0"/>
    <n v="60"/>
    <m/>
    <m/>
    <x v="2"/>
    <s v="No"/>
    <n v="68"/>
    <s v="center"/>
    <n v="10"/>
    <s v="Air"/>
    <s v="yes"/>
    <n v="24"/>
    <s v="BGW"/>
    <m/>
    <s v="IRF"/>
    <s v="table"/>
    <n v="2.15"/>
    <n v="1.98"/>
    <m/>
    <n v="2.48"/>
    <n v="0.4"/>
    <n v="1.1100000000000001"/>
    <s v="González-Robles(2011)"/>
    <n v="2011"/>
    <s v="No"/>
    <s v="DI"/>
    <s v="R"/>
  </r>
  <r>
    <x v="71"/>
    <x v="102"/>
    <x v="0"/>
    <x v="0"/>
    <n v="60"/>
    <m/>
    <m/>
    <x v="2"/>
    <s v="No"/>
    <n v="82"/>
    <s v="Rim"/>
    <n v="10"/>
    <s v="Air"/>
    <s v="yes"/>
    <n v="24"/>
    <s v="BGW"/>
    <m/>
    <s v="IRF"/>
    <s v="table"/>
    <n v="4.26"/>
    <n v="1.89"/>
    <m/>
    <n v="2.56"/>
    <n v="0.03"/>
    <n v="0.51"/>
    <s v="González-Robles(2011)"/>
    <n v="2011"/>
    <s v="No"/>
    <s v="DI"/>
    <s v="R"/>
  </r>
  <r>
    <x v="72"/>
    <x v="103"/>
    <x v="0"/>
    <x v="0"/>
    <n v="60"/>
    <m/>
    <n v="15"/>
    <x v="2"/>
    <s v="No"/>
    <n v="68"/>
    <s v="center"/>
    <n v="10"/>
    <s v="Air"/>
    <s v="yes"/>
    <n v="24"/>
    <s v="BIC"/>
    <m/>
    <s v="IRF"/>
    <s v="table"/>
    <n v="2.4500000000000002"/>
    <n v="1.96"/>
    <m/>
    <n v="1.98"/>
    <n v="0.31"/>
    <n v="0.93"/>
    <s v="Serrano-Purroy(2012)"/>
    <n v="2012"/>
    <s v="No"/>
    <s v="DI"/>
    <s v="R"/>
  </r>
  <r>
    <x v="73"/>
    <x v="104"/>
    <x v="0"/>
    <x v="0"/>
    <n v="60"/>
    <m/>
    <n v="15"/>
    <x v="2"/>
    <s v="No"/>
    <n v="82"/>
    <s v="Rim"/>
    <n v="10"/>
    <s v="Air"/>
    <s v="yes"/>
    <n v="24"/>
    <s v="BIC"/>
    <m/>
    <s v="IRF"/>
    <s v="table"/>
    <n v="3.59"/>
    <n v="1.52"/>
    <m/>
    <n v="2.88"/>
    <n v="0.1"/>
    <n v="0.32"/>
    <s v="Serrano-Purroy(2012)"/>
    <n v="2012"/>
    <s v="No"/>
    <s v="DI"/>
    <s v="R"/>
  </r>
  <r>
    <x v="74"/>
    <x v="105"/>
    <x v="0"/>
    <x v="0"/>
    <n v="60"/>
    <m/>
    <n v="15"/>
    <x v="2"/>
    <s v="No"/>
    <n v="68"/>
    <s v="center"/>
    <n v="10"/>
    <s v="Air"/>
    <s v="yes"/>
    <n v="24"/>
    <s v="BGW"/>
    <m/>
    <s v="IRF"/>
    <s v="table"/>
    <n v="2.15"/>
    <n v="1.98"/>
    <m/>
    <n v="2.48"/>
    <n v="0.4"/>
    <n v="1.1100000000000001"/>
    <s v="Serrano-Purroy(2012)"/>
    <n v="2012"/>
    <s v="No"/>
    <s v="DI"/>
    <s v="R"/>
  </r>
  <r>
    <x v="75"/>
    <x v="106"/>
    <x v="0"/>
    <x v="0"/>
    <n v="60"/>
    <m/>
    <n v="15"/>
    <x v="2"/>
    <s v="No"/>
    <n v="82"/>
    <s v="Rim"/>
    <n v="10"/>
    <s v="Air"/>
    <s v="yes"/>
    <n v="24"/>
    <s v="BGW"/>
    <m/>
    <s v="IRF"/>
    <s v="table"/>
    <n v="4.26"/>
    <n v="1.89"/>
    <m/>
    <n v="2.56"/>
    <n v="0.03"/>
    <n v="0.51"/>
    <s v="Serrano-Purroy(2012)"/>
    <n v="2012"/>
    <s v="No"/>
    <s v="DI"/>
    <s v="R"/>
  </r>
  <r>
    <x v="76"/>
    <x v="107"/>
    <x v="0"/>
    <x v="1"/>
    <n v="65.3"/>
    <n v="230"/>
    <n v="3.69"/>
    <x v="4"/>
    <s v="Open*"/>
    <n v="20"/>
    <s v="Whole"/>
    <n v="98"/>
    <s v="Air"/>
    <s v="No"/>
    <s v="hot cell"/>
    <s v="borate = 28mM"/>
    <m/>
    <s v="IRF"/>
    <s v="table"/>
    <n v="1.38"/>
    <m/>
    <m/>
    <m/>
    <m/>
    <m/>
    <s v="Johnson(2012)"/>
    <n v="2012"/>
    <s v="No"/>
    <s v="DI"/>
    <s v="R"/>
  </r>
  <r>
    <x v="76"/>
    <x v="108"/>
    <x v="0"/>
    <x v="1"/>
    <n v="65.3"/>
    <n v="230"/>
    <n v="3.69"/>
    <x v="1"/>
    <s v="Yes"/>
    <n v="20"/>
    <s v="Whole"/>
    <n v="98"/>
    <s v="Air"/>
    <s v="No"/>
    <s v="hot cell"/>
    <s v="borate = 28mM"/>
    <m/>
    <s v="IRF"/>
    <s v="table"/>
    <n v="1.0900000000000001"/>
    <m/>
    <m/>
    <m/>
    <m/>
    <m/>
    <s v="Johnson(2012)"/>
    <n v="2012"/>
    <s v="No"/>
    <s v="DI"/>
    <s v="R"/>
  </r>
  <r>
    <x v="77"/>
    <x v="109"/>
    <x v="0"/>
    <x v="1"/>
    <n v="65.3"/>
    <n v="230"/>
    <n v="3.69"/>
    <x v="4"/>
    <s v="Open*"/>
    <n v="20"/>
    <s v="Rim"/>
    <n v="98"/>
    <s v="Air"/>
    <s v="No"/>
    <s v="hot cell"/>
    <s v="borate = 28mM"/>
    <m/>
    <s v="IRF"/>
    <s v="table"/>
    <n v="1.6"/>
    <m/>
    <m/>
    <m/>
    <m/>
    <m/>
    <s v="Johnson(2012)"/>
    <n v="2012"/>
    <s v="No"/>
    <s v="DI"/>
    <s v="R"/>
  </r>
  <r>
    <x v="77"/>
    <x v="110"/>
    <x v="0"/>
    <x v="1"/>
    <n v="65.3"/>
    <n v="230"/>
    <n v="3.69"/>
    <x v="1"/>
    <s v="Yes"/>
    <n v="20"/>
    <s v="Rim"/>
    <n v="98"/>
    <s v="Air"/>
    <s v="No"/>
    <s v="hot cell"/>
    <s v="borate = 28mM"/>
    <m/>
    <s v="IRF"/>
    <s v="table"/>
    <n v="1.92"/>
    <m/>
    <m/>
    <m/>
    <m/>
    <m/>
    <s v="Johnson(2012)"/>
    <n v="2012"/>
    <s v="No"/>
    <s v="DI"/>
    <s v="R"/>
  </r>
  <r>
    <x v="78"/>
    <x v="111"/>
    <x v="0"/>
    <x v="0"/>
    <n v="64"/>
    <n v="285"/>
    <n v="20.6"/>
    <x v="4"/>
    <s v="Open*"/>
    <n v="20"/>
    <s v="Whole"/>
    <n v="98"/>
    <s v="Air"/>
    <s v="No"/>
    <s v="hot cell"/>
    <s v="borate = 28mM"/>
    <m/>
    <s v="IRF"/>
    <s v="table"/>
    <n v="3.2"/>
    <m/>
    <n v="5.9"/>
    <m/>
    <m/>
    <m/>
    <s v="Johnson(2012)"/>
    <n v="2012"/>
    <s v="No"/>
    <s v="DI"/>
    <s v="R"/>
  </r>
  <r>
    <x v="78"/>
    <x v="112"/>
    <x v="0"/>
    <x v="0"/>
    <n v="64"/>
    <n v="285"/>
    <n v="20.6"/>
    <x v="1"/>
    <s v="Yes"/>
    <n v="20"/>
    <s v="Whole"/>
    <n v="98"/>
    <s v="Air"/>
    <s v="No"/>
    <s v="hot cell"/>
    <s v="borate = 28mM"/>
    <m/>
    <s v="IRF"/>
    <s v="table"/>
    <n v="3.17"/>
    <m/>
    <n v="7.27"/>
    <m/>
    <m/>
    <m/>
    <s v="Johnson(2012)"/>
    <n v="2012"/>
    <s v="No"/>
    <s v="DI"/>
    <s v="R"/>
  </r>
  <r>
    <x v="79"/>
    <x v="113"/>
    <x v="1"/>
    <x v="0"/>
    <n v="63"/>
    <n v="300"/>
    <n v="26.7"/>
    <x v="4"/>
    <s v="Open*"/>
    <n v="20"/>
    <s v="Whole"/>
    <n v="98"/>
    <s v="Air"/>
    <s v="No"/>
    <s v="hot cell"/>
    <s v="borate = 28mM"/>
    <m/>
    <s v="IRF"/>
    <s v="table"/>
    <n v="3.54"/>
    <m/>
    <n v="4.9800000000000004"/>
    <m/>
    <m/>
    <m/>
    <s v="Johnson(2012)"/>
    <n v="2012"/>
    <s v="No"/>
    <s v="DI"/>
    <s v="R"/>
  </r>
  <r>
    <x v="79"/>
    <x v="114"/>
    <x v="1"/>
    <x v="0"/>
    <n v="63"/>
    <n v="300"/>
    <n v="26.7"/>
    <x v="1"/>
    <s v="Yes"/>
    <n v="20"/>
    <s v="Whole"/>
    <n v="98"/>
    <s v="Air"/>
    <s v="No"/>
    <s v="hot cell"/>
    <s v="borate = 28mM"/>
    <m/>
    <s v="IRF"/>
    <s v="table"/>
    <n v="4.12"/>
    <m/>
    <n v="9.1300000000000008"/>
    <m/>
    <m/>
    <m/>
    <s v="Johnson(2012)"/>
    <n v="2012"/>
    <s v="No"/>
    <s v="DI"/>
    <s v="R"/>
  </r>
  <r>
    <x v="80"/>
    <x v="115"/>
    <x v="0"/>
    <x v="0"/>
    <n v="58.2"/>
    <n v="200"/>
    <n v="0.94"/>
    <x v="4"/>
    <s v="Detached"/>
    <n v="20"/>
    <s v="Whole"/>
    <n v="90"/>
    <s v="Air"/>
    <s v="yes"/>
    <s v="hot cell"/>
    <s v="Allard"/>
    <m/>
    <s v="IRF"/>
    <s v="table"/>
    <n v="1.78"/>
    <m/>
    <n v="2.29"/>
    <m/>
    <m/>
    <m/>
    <s v="Johnson(2012)"/>
    <n v="2012"/>
    <s v="No"/>
    <s v="DI"/>
    <s v="R"/>
  </r>
  <r>
    <x v="80"/>
    <x v="116"/>
    <x v="0"/>
    <x v="0"/>
    <n v="58.2"/>
    <n v="200"/>
    <n v="0.94"/>
    <x v="1"/>
    <s v="Yes"/>
    <n v="20"/>
    <s v="Whole"/>
    <n v="90"/>
    <s v="Air"/>
    <s v="yes"/>
    <s v="hot cell"/>
    <s v="Allard"/>
    <m/>
    <s v="IRF"/>
    <s v="table"/>
    <n v="1.4589999999999999"/>
    <m/>
    <n v="0.19350000000000001"/>
    <m/>
    <m/>
    <m/>
    <s v="Johnson(2012)"/>
    <n v="2012"/>
    <s v="No"/>
    <s v="DI"/>
    <s v="R"/>
  </r>
  <r>
    <x v="81"/>
    <x v="117"/>
    <x v="0"/>
    <x v="0"/>
    <n v="61.4"/>
    <n v="230"/>
    <n v="2.2999999999999998"/>
    <x v="4"/>
    <s v="Detached"/>
    <n v="20"/>
    <s v="Whole"/>
    <n v="90"/>
    <s v="Air"/>
    <s v="yes"/>
    <s v="hot cell"/>
    <s v="Allard"/>
    <m/>
    <s v="IRF"/>
    <s v="table"/>
    <n v="1.3"/>
    <m/>
    <n v="2.16"/>
    <m/>
    <m/>
    <m/>
    <s v="Johnson(2012)"/>
    <n v="2012"/>
    <s v="No"/>
    <s v="DI"/>
    <s v="R"/>
  </r>
  <r>
    <x v="81"/>
    <x v="118"/>
    <x v="0"/>
    <x v="0"/>
    <n v="61.4"/>
    <n v="230"/>
    <n v="2.2999999999999998"/>
    <x v="1"/>
    <s v="Yes"/>
    <n v="20"/>
    <s v="Whole"/>
    <n v="90"/>
    <s v="Air"/>
    <s v="yes"/>
    <s v="hot cell"/>
    <s v="Allard"/>
    <m/>
    <s v="IRF"/>
    <s v="table"/>
    <n v="0.99750000000000005"/>
    <m/>
    <n v="0.41759999999999997"/>
    <m/>
    <m/>
    <m/>
    <s v="Johnson(2012)"/>
    <n v="2012"/>
    <s v="No"/>
    <s v="DI"/>
    <s v="R"/>
  </r>
  <r>
    <x v="82"/>
    <x v="119"/>
    <x v="0"/>
    <x v="0"/>
    <n v="66.5"/>
    <n v="220"/>
    <n v="2.6"/>
    <x v="4"/>
    <s v="Detached"/>
    <n v="20"/>
    <s v="Whole"/>
    <n v="90"/>
    <s v="Air"/>
    <s v="yes"/>
    <s v="hot cell"/>
    <s v="Allard"/>
    <m/>
    <s v="IRF"/>
    <s v="table"/>
    <n v="1.4"/>
    <m/>
    <n v="2.2799999999999998"/>
    <m/>
    <m/>
    <m/>
    <s v="Johnson(2012)"/>
    <n v="2012"/>
    <s v="No"/>
    <s v="DI"/>
    <s v="R"/>
  </r>
  <r>
    <x v="82"/>
    <x v="120"/>
    <x v="0"/>
    <x v="0"/>
    <n v="66.5"/>
    <n v="220"/>
    <n v="2.6"/>
    <x v="1"/>
    <s v="Yes"/>
    <n v="20"/>
    <s v="Whole"/>
    <n v="90"/>
    <s v="Air"/>
    <s v="yes"/>
    <s v="hot cell"/>
    <s v="Allard"/>
    <m/>
    <s v="IRF"/>
    <s v="table"/>
    <n v="1.333"/>
    <m/>
    <n v="0.42699999999999999"/>
    <m/>
    <m/>
    <m/>
    <s v="Johnson(2012)"/>
    <n v="2012"/>
    <s v="No"/>
    <s v="DI"/>
    <s v="R"/>
  </r>
  <r>
    <x v="83"/>
    <x v="121"/>
    <x v="0"/>
    <x v="0"/>
    <n v="75.400000000000006"/>
    <n v="230"/>
    <n v="5"/>
    <x v="4"/>
    <s v="Detached"/>
    <n v="20"/>
    <s v="Whole"/>
    <n v="90"/>
    <s v="Air"/>
    <s v="yes"/>
    <s v="hot cell"/>
    <s v="Allard"/>
    <m/>
    <s v="IRF"/>
    <s v="table"/>
    <n v="2.41"/>
    <m/>
    <n v="5.23"/>
    <m/>
    <m/>
    <m/>
    <s v="Johnson(2012)"/>
    <n v="2012"/>
    <s v="No"/>
    <s v="DI"/>
    <s v="R"/>
  </r>
  <r>
    <x v="83"/>
    <x v="122"/>
    <x v="0"/>
    <x v="0"/>
    <n v="75.400000000000006"/>
    <n v="230"/>
    <n v="5"/>
    <x v="1"/>
    <s v="Yes"/>
    <n v="20"/>
    <s v="Whole"/>
    <n v="90"/>
    <s v="Air"/>
    <s v="yes"/>
    <s v="hot cell"/>
    <s v="Allard"/>
    <m/>
    <s v="IRF"/>
    <s v="table"/>
    <n v="0.504"/>
    <m/>
    <n v="2.395"/>
    <m/>
    <m/>
    <m/>
    <s v="Johnson(2012)"/>
    <n v="2012"/>
    <s v="No"/>
    <s v="DI"/>
    <s v="R"/>
  </r>
  <r>
    <x v="84"/>
    <x v="123"/>
    <x v="0"/>
    <x v="1"/>
    <n v="42"/>
    <n v="215"/>
    <n v="2.2999999999999998"/>
    <x v="2"/>
    <s v="No"/>
    <n v="50"/>
    <s v="center"/>
    <n v="120"/>
    <s v="Air"/>
    <s v="yes"/>
    <n v="25"/>
    <s v="1mM NaHCO3"/>
    <m/>
    <s v="FIAP"/>
    <s v="table"/>
    <n v="5.3318857937511428"/>
    <n v="3.8426301073224249"/>
    <m/>
    <n v="4.0084771793124281"/>
    <n v="2.5393736170829526"/>
    <n v="3.2087858390022315"/>
    <s v="Serrano-Purroy(2014)"/>
    <n v="2104"/>
    <s v="Yes"/>
    <m/>
    <m/>
  </r>
  <r>
    <x v="85"/>
    <x v="124"/>
    <x v="0"/>
    <x v="1"/>
    <n v="42"/>
    <n v="215"/>
    <n v="2.2999999999999998"/>
    <x v="2"/>
    <s v="No"/>
    <n v="46"/>
    <s v="Rim"/>
    <n v="120"/>
    <s v="Air"/>
    <s v="yes"/>
    <n v="25"/>
    <s v="1mM NaHCO4"/>
    <m/>
    <s v="FIAP"/>
    <s v="table"/>
    <n v="2.9159301456953259"/>
    <n v="1.9921976919566362"/>
    <m/>
    <n v="2.2436117701897458"/>
    <n v="1.7835911249726348"/>
    <n v="2.2046825567077883"/>
    <s v="Serrano-Purroy(2014)"/>
    <n v="2104"/>
    <s v="Yes"/>
    <m/>
    <m/>
  </r>
  <r>
    <x v="86"/>
    <x v="125"/>
    <x v="0"/>
    <x v="1"/>
    <n v="42"/>
    <n v="215"/>
    <n v="2.2999999999999998"/>
    <x v="1"/>
    <s v="No"/>
    <n v="2.8"/>
    <s v="Whole"/>
    <n v="190"/>
    <s v="Air"/>
    <s v="yes"/>
    <n v="25"/>
    <s v="1mM NaHCO5"/>
    <m/>
    <s v="FIAP"/>
    <s v="table"/>
    <n v="0.27"/>
    <n v="0.04"/>
    <m/>
    <n v="0.26"/>
    <n v="0.12287484717889229"/>
    <n v="0.150870619930705"/>
    <s v="Serrano-Purroy(2014)"/>
    <n v="2104"/>
    <s v="Yes"/>
    <m/>
    <m/>
  </r>
  <r>
    <x v="87"/>
    <x v="126"/>
    <x v="0"/>
    <x v="1"/>
    <n v="54"/>
    <n v="160"/>
    <n v="3.9"/>
    <x v="2"/>
    <s v="No"/>
    <n v="73"/>
    <s v="center"/>
    <n v="30"/>
    <s v="Air"/>
    <s v="yes"/>
    <n v="25"/>
    <s v="1mM NaHCO6"/>
    <m/>
    <s v="FIAP"/>
    <s v="table"/>
    <n v="2.9381379151689107"/>
    <n v="2.3056234440872276"/>
    <m/>
    <n v="2.1841242536857939"/>
    <n v="1.9651875752911474"/>
    <n v="2.4834597584549258"/>
    <s v="Martinez(2014)"/>
    <n v="2104"/>
    <s v="Yes"/>
    <m/>
    <m/>
  </r>
  <r>
    <x v="88"/>
    <x v="127"/>
    <x v="0"/>
    <x v="1"/>
    <n v="54"/>
    <n v="160"/>
    <n v="3.9"/>
    <x v="2"/>
    <s v="No"/>
    <n v="91"/>
    <s v="Rim"/>
    <n v="30"/>
    <s v="Air"/>
    <s v="yes"/>
    <n v="25"/>
    <s v="1mM NaHCO7"/>
    <m/>
    <s v="FIAP"/>
    <s v="table"/>
    <n v="0.9863223055987298"/>
    <n v="0.65834209043425651"/>
    <m/>
    <n v="0.92824101987370389"/>
    <n v="0.48642582848745242"/>
    <n v="0.52341279112896377"/>
    <s v="Martinez(2014)"/>
    <n v="2104"/>
    <s v="Yes"/>
    <m/>
    <m/>
  </r>
  <r>
    <x v="89"/>
    <x v="128"/>
    <x v="0"/>
    <x v="1"/>
    <n v="54"/>
    <n v="160"/>
    <n v="3.9"/>
    <x v="1"/>
    <s v="No"/>
    <n v="2.5"/>
    <s v="Whole"/>
    <n v="190"/>
    <s v="Air"/>
    <s v="yes"/>
    <n v="25"/>
    <s v="1mM NaHCO8"/>
    <m/>
    <s v="FIAP"/>
    <s v="table"/>
    <n v="0.68705070781919397"/>
    <n v="8.9210155486315751E-2"/>
    <m/>
    <n v="8.8364625268972666E-2"/>
    <n v="0.20660754258137884"/>
    <n v="0.11408032838772826"/>
    <s v="Martinez(2014)"/>
    <n v="2104"/>
    <s v="Yes"/>
    <m/>
    <m/>
  </r>
  <r>
    <x v="90"/>
    <x v="129"/>
    <x v="0"/>
    <x v="0"/>
    <n v="50.4"/>
    <n v="260"/>
    <n v="8.35"/>
    <x v="3"/>
    <s v="Yes"/>
    <n v="9.85"/>
    <s v="Whole"/>
    <n v="332"/>
    <s v="Ar/H2"/>
    <s v="yes"/>
    <s v="room"/>
    <s v="1mM NaHCO9"/>
    <n v="14.67"/>
    <s v="FIAP"/>
    <s v="table"/>
    <n v="6.9030980481892268"/>
    <n v="2.1879447487165751E-3"/>
    <n v="7.5988239575692633"/>
    <m/>
    <n v="1.0433790046232514E-6"/>
    <m/>
    <s v="González-Robles(2014)"/>
    <n v="2104"/>
    <s v="Yes"/>
    <m/>
    <m/>
  </r>
  <r>
    <x v="91"/>
    <x v="130"/>
    <x v="0"/>
    <x v="0"/>
    <n v="50.4"/>
    <n v="260"/>
    <n v="8.35"/>
    <x v="4"/>
    <s v="No"/>
    <m/>
    <s v="Whole"/>
    <n v="114"/>
    <s v="Ar/H2"/>
    <s v="yes"/>
    <s v="room"/>
    <s v="1mM NaHCO10"/>
    <m/>
    <s v="FIAP"/>
    <s v="table"/>
    <m/>
    <m/>
    <m/>
    <m/>
    <m/>
    <m/>
    <s v="Curti (2014)"/>
    <n v="2104"/>
    <s v="Yes"/>
    <m/>
    <m/>
  </r>
  <r>
    <x v="92"/>
    <x v="131"/>
    <x v="0"/>
    <x v="0"/>
    <n v="56.6"/>
    <m/>
    <n v="13.2"/>
    <x v="1"/>
    <s v="Yes"/>
    <n v="20"/>
    <s v="Whole"/>
    <n v="182"/>
    <s v="Air"/>
    <s v="yes"/>
    <s v="room"/>
    <s v="1mM NaHCO11"/>
    <m/>
    <s v="FIAP"/>
    <s v="table"/>
    <n v="5.9602555439999998"/>
    <m/>
    <n v="8.8682162000000009"/>
    <m/>
    <m/>
    <m/>
    <s v="Curti (2014)"/>
    <n v="2104"/>
    <s v="Yes"/>
    <m/>
    <m/>
  </r>
  <r>
    <x v="93"/>
    <x v="132"/>
    <x v="0"/>
    <x v="0"/>
    <n v="56.6"/>
    <m/>
    <n v="13.2"/>
    <x v="2"/>
    <s v="No"/>
    <s v="1-3"/>
    <s v="Whole"/>
    <n v="182"/>
    <s v="Air"/>
    <s v="yes"/>
    <s v="room"/>
    <s v="1mM NaHCO12"/>
    <m/>
    <s v="FIAP"/>
    <s v="table"/>
    <n v="3.9335357009999998"/>
    <m/>
    <n v="3.5212117300000001"/>
    <m/>
    <m/>
    <m/>
    <s v="Curti (2014)"/>
    <n v="2104"/>
    <s v="Yes"/>
    <m/>
    <m/>
  </r>
  <r>
    <x v="94"/>
    <x v="133"/>
    <x v="0"/>
    <x v="0"/>
    <n v="56.6"/>
    <m/>
    <m/>
    <x v="6"/>
    <s v="Yes"/>
    <m/>
    <s v="Whole"/>
    <n v="182"/>
    <s v="Air"/>
    <s v="yes"/>
    <s v="room"/>
    <s v="1mM NaHCO13"/>
    <m/>
    <s v="FIAP"/>
    <s v="table"/>
    <m/>
    <m/>
    <m/>
    <m/>
    <m/>
    <m/>
    <s v="not published"/>
    <n v="2104"/>
    <s v="Yes"/>
    <m/>
    <m/>
  </r>
  <r>
    <x v="95"/>
    <x v="134"/>
    <x v="0"/>
    <x v="1"/>
    <n v="57.5"/>
    <n v="160"/>
    <n v="2.2599999999999998"/>
    <x v="1"/>
    <s v="Yes"/>
    <n v="20"/>
    <s v="Whole"/>
    <n v="182"/>
    <s v="Air"/>
    <s v="yes"/>
    <s v="room"/>
    <s v="1mM NaHCO14"/>
    <m/>
    <s v="FIAP"/>
    <s v="table"/>
    <n v="2.4774629090000002"/>
    <m/>
    <n v="2.6681705199999999"/>
    <m/>
    <m/>
    <m/>
    <s v="Curti (2014)"/>
    <n v="2104"/>
    <s v="Yes"/>
    <m/>
    <m/>
  </r>
  <r>
    <x v="96"/>
    <x v="135"/>
    <x v="0"/>
    <x v="1"/>
    <n v="57.5"/>
    <n v="160"/>
    <n v="2.2599999999999998"/>
    <x v="2"/>
    <s v="No"/>
    <s v="2-5"/>
    <s v="Whole"/>
    <n v="182"/>
    <s v="Air"/>
    <s v="yes"/>
    <s v="room"/>
    <s v="1mM NaHCO15"/>
    <m/>
    <s v="FIAP"/>
    <s v="table"/>
    <n v="2.1014049090000002"/>
    <m/>
    <n v="0.23022208"/>
    <m/>
    <m/>
    <m/>
    <s v="Curti (2014)"/>
    <n v="2104"/>
    <s v="Yes"/>
    <m/>
    <m/>
  </r>
  <r>
    <x v="97"/>
    <x v="136"/>
    <x v="0"/>
    <x v="1"/>
    <n v="57.5"/>
    <n v="160"/>
    <m/>
    <x v="6"/>
    <s v="Yes"/>
    <m/>
    <s v="Whole"/>
    <n v="182"/>
    <s v="Air"/>
    <s v="yes"/>
    <s v="room"/>
    <s v="1mM NaHCO16"/>
    <m/>
    <s v="FIAP"/>
    <s v="table"/>
    <m/>
    <m/>
    <m/>
    <m/>
    <m/>
    <m/>
    <s v="not published"/>
    <n v="2104"/>
    <s v="Yes"/>
    <m/>
    <m/>
  </r>
  <r>
    <x v="98"/>
    <x v="137"/>
    <x v="1"/>
    <x v="0"/>
    <n v="63"/>
    <n v="306"/>
    <n v="26.7"/>
    <x v="6"/>
    <s v="Yes"/>
    <m/>
    <s v="Whole"/>
    <n v="182"/>
    <s v="Air"/>
    <s v="yes"/>
    <s v="room"/>
    <s v="1mM NaHCO17"/>
    <m/>
    <s v="FIAP"/>
    <s v="table"/>
    <m/>
    <m/>
    <m/>
    <m/>
    <m/>
    <m/>
    <s v="not published"/>
    <n v="2104"/>
    <s v="Yes"/>
    <m/>
    <m/>
  </r>
  <r>
    <x v="99"/>
    <x v="138"/>
    <x v="1"/>
    <x v="0"/>
    <n v="63"/>
    <n v="306"/>
    <n v="26.7"/>
    <x v="2"/>
    <s v="No"/>
    <s v="0.5-2"/>
    <s v="Whole"/>
    <n v="182"/>
    <s v="Air"/>
    <s v="yes"/>
    <s v="room"/>
    <s v="1mM NaHCO18"/>
    <m/>
    <s v="FIAP"/>
    <s v="table"/>
    <n v="7.1676403300000002"/>
    <m/>
    <n v="11.121378200000001"/>
    <m/>
    <m/>
    <m/>
    <s v="Curti (2014)"/>
    <n v="2104"/>
    <s v="Yes"/>
    <m/>
    <m/>
  </r>
  <r>
    <x v="100"/>
    <x v="139"/>
    <x v="0"/>
    <x v="0"/>
    <n v="51"/>
    <n v="321"/>
    <m/>
    <x v="1"/>
    <s v="Yes"/>
    <n v="11.15"/>
    <s v="Whole"/>
    <n v="365"/>
    <s v="Air"/>
    <s v="yes"/>
    <s v="room"/>
    <s v="1mM NaHCO19"/>
    <n v="14.1"/>
    <s v="IRF"/>
    <s v="table"/>
    <n v="3.0003509711083955"/>
    <n v="0.17719625647312345"/>
    <n v="6.015750036896196"/>
    <m/>
    <n v="0.14775474173608552"/>
    <n v="0.34791514426600861"/>
    <s v="Mennecart(2014)"/>
    <n v="2104"/>
    <s v="Yes"/>
    <m/>
    <m/>
  </r>
  <r>
    <x v="101"/>
    <x v="140"/>
    <x v="0"/>
    <x v="0"/>
    <n v="51"/>
    <n v="321"/>
    <m/>
    <x v="4"/>
    <s v="No"/>
    <s v="&lt; 3 mm"/>
    <s v="Whole"/>
    <n v="365"/>
    <s v="Air"/>
    <s v="yes"/>
    <s v="room"/>
    <s v="1mM NaHCO20"/>
    <n v="14.1"/>
    <s v="IRF"/>
    <s v="table"/>
    <n v="3.099596999190128"/>
    <n v="0.1651407450776238"/>
    <n v="15.629265236029832"/>
    <m/>
    <n v="1.1486575841335519E-2"/>
    <n v="0.36965244155972565"/>
    <s v="Mennecart(2014)"/>
    <n v="2104"/>
    <s v="Yes"/>
    <m/>
    <m/>
  </r>
  <r>
    <x v="102"/>
    <x v="141"/>
    <x v="0"/>
    <x v="1"/>
    <n v="50.2"/>
    <n v="143"/>
    <n v="1.6"/>
    <x v="1"/>
    <s v="Yes"/>
    <m/>
    <s v="Whole"/>
    <n v="365"/>
    <s v="Air"/>
    <s v="yes"/>
    <m/>
    <s v="2mM NaHCO21"/>
    <m/>
    <s v="IRF"/>
    <s v="table"/>
    <n v="0.73599999999999999"/>
    <n v="4.5899999999999996E-2"/>
    <n v="0.315"/>
    <n v="7.8200000000000006E-2"/>
    <n v="5.1599999999999997E-3"/>
    <n v="7.7700000000000009E-3"/>
    <s v="Roth(2014)"/>
    <n v="2104"/>
    <s v="Yes"/>
    <m/>
    <m/>
  </r>
  <r>
    <x v="103"/>
    <x v="142"/>
    <x v="0"/>
    <x v="1"/>
    <n v="54.8"/>
    <n v="146"/>
    <n v="3.1"/>
    <x v="1"/>
    <s v="Yes"/>
    <m/>
    <s v="Whole"/>
    <n v="365"/>
    <s v="Air"/>
    <s v="yes"/>
    <m/>
    <s v="2mM NaHCO22"/>
    <m/>
    <s v="IRF"/>
    <s v="table"/>
    <n v="1.46"/>
    <n v="6.9599999999999995E-2"/>
    <n v="1.1499999999999999"/>
    <n v="0.183"/>
    <n v="7.389999999999999E-3"/>
    <n v="8.9200000000000008E-3"/>
    <s v="Roth(2014)"/>
    <n v="2104"/>
    <s v="Yes"/>
    <m/>
    <m/>
  </r>
  <r>
    <x v="104"/>
    <x v="143"/>
    <x v="0"/>
    <x v="1"/>
    <n v="57.1"/>
    <n v="170"/>
    <n v="2.4"/>
    <x v="7"/>
    <s v="Detached"/>
    <m/>
    <s v="Whole"/>
    <n v="365"/>
    <s v="Air"/>
    <s v="yes"/>
    <m/>
    <s v="2mM NaHCO23"/>
    <m/>
    <s v="IRF"/>
    <s v="table"/>
    <n v="1.5699999999999998"/>
    <n v="9.8799999999999999E-2"/>
    <n v="1.32"/>
    <n v="0.316"/>
    <n v="0.20799999999999999"/>
    <n v="0.42900000000000005"/>
    <s v="Roth(2014)"/>
    <n v="2104"/>
    <s v="Yes"/>
    <m/>
    <m/>
  </r>
  <r>
    <x v="105"/>
    <x v="144"/>
    <x v="0"/>
    <x v="1"/>
    <n v="59.1"/>
    <n v="190"/>
    <n v="1.4"/>
    <x v="7"/>
    <s v="Detached"/>
    <m/>
    <s v="Whole"/>
    <n v="365"/>
    <s v="Air"/>
    <s v="yes"/>
    <m/>
    <s v="2mM NaHCO24"/>
    <m/>
    <s v="IRF"/>
    <s v="table"/>
    <n v="0.96900000000000008"/>
    <n v="7.3599999999999999E-2"/>
    <n v="1.7399999999999998"/>
    <n v="0.30099999999999999"/>
    <n v="0.30099999999999999"/>
    <n v="0.55500000000000005"/>
    <s v="Roth(2014)"/>
    <n v="2104"/>
    <s v="Yes"/>
    <m/>
    <m/>
  </r>
  <r>
    <x v="106"/>
    <x v="145"/>
    <x v="0"/>
    <x v="0"/>
    <n v="54.4"/>
    <m/>
    <n v="2.2000000000000002"/>
    <x v="7"/>
    <s v="Detached"/>
    <m/>
    <s v="Whole"/>
    <n v="365"/>
    <s v="Air"/>
    <s v="yes"/>
    <m/>
    <s v="2mM NaHCO25"/>
    <m/>
    <s v="IRF"/>
    <s v="table"/>
    <n v="1.3299999999999998"/>
    <n v="9.8299999999999998E-2"/>
    <n v="3.2099999999999995"/>
    <n v="0.29899999999999999"/>
    <n v="0.311"/>
    <n v="0.52500000000000002"/>
    <s v="Roth(2014)"/>
    <n v="2104"/>
    <s v="Yes"/>
    <m/>
    <m/>
  </r>
  <r>
    <x v="107"/>
    <x v="146"/>
    <x v="0"/>
    <x v="0"/>
    <n v="70.2"/>
    <n v="186"/>
    <n v="4.9000000000000004"/>
    <x v="2"/>
    <s v="No"/>
    <n v="10"/>
    <s v="Whole"/>
    <n v="365"/>
    <s v="Air"/>
    <s v="yes"/>
    <m/>
    <s v="2mM NaHCO26"/>
    <m/>
    <s v="IRF"/>
    <s v="table"/>
    <n v="1.55"/>
    <n v="0.106"/>
    <n v="1.79"/>
    <n v="1.53"/>
    <n v="0.22100000000000003"/>
    <n v="0.89300000000000002"/>
    <s v="Roth(2014)"/>
    <n v="2104"/>
    <s v="Yes"/>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6" minRefreshableVersion="3" useAutoFormatting="1" rowGrandTotals="0" colGrandTotals="0" itemPrintTitles="1" createdVersion="4" indent="0" outline="1" outlineData="1" multipleFieldFilters="0" rowHeaderCaption="Selected samples (Database ID)">
  <location ref="B9:B156" firstHeaderRow="1" firstDataRow="1" firstDataCol="1" rowPageCount="3" colPageCount="1"/>
  <pivotFields count="30">
    <pivotField showAll="0" sortType="ascending">
      <items count="109">
        <item x="6"/>
        <item x="7"/>
        <item x="8"/>
        <item x="9"/>
        <item x="10"/>
        <item x="11"/>
        <item x="12"/>
        <item x="13"/>
        <item x="14"/>
        <item x="15"/>
        <item x="16"/>
        <item x="17"/>
        <item x="18"/>
        <item x="19"/>
        <item x="20"/>
        <item x="21"/>
        <item x="82"/>
        <item x="84"/>
        <item x="85"/>
        <item x="86"/>
        <item x="68"/>
        <item x="64"/>
        <item x="60"/>
        <item x="65"/>
        <item x="69"/>
        <item x="80"/>
        <item x="62"/>
        <item x="63"/>
        <item x="87"/>
        <item x="88"/>
        <item x="89"/>
        <item x="104"/>
        <item x="70"/>
        <item x="66"/>
        <item x="61"/>
        <item x="71"/>
        <item x="67"/>
        <item x="37"/>
        <item x="33"/>
        <item x="38"/>
        <item x="34"/>
        <item x="36"/>
        <item x="32"/>
        <item x="49"/>
        <item x="30"/>
        <item x="31"/>
        <item x="35"/>
        <item x="83"/>
        <item x="107"/>
        <item x="2"/>
        <item x="3"/>
        <item x="4"/>
        <item x="5"/>
        <item x="48"/>
        <item x="105"/>
        <item x="74"/>
        <item x="72"/>
        <item x="102"/>
        <item x="101"/>
        <item x="45"/>
        <item x="46"/>
        <item x="91"/>
        <item x="100"/>
        <item x="23"/>
        <item x="22"/>
        <item x="43"/>
        <item x="39"/>
        <item x="40"/>
        <item x="41"/>
        <item x="42"/>
        <item x="78"/>
        <item x="79"/>
        <item x="98"/>
        <item x="99"/>
        <item x="94"/>
        <item x="92"/>
        <item x="93"/>
        <item x="76"/>
        <item x="77"/>
        <item x="97"/>
        <item x="95"/>
        <item x="96"/>
        <item x="103"/>
        <item x="24"/>
        <item x="25"/>
        <item x="26"/>
        <item x="54"/>
        <item x="1"/>
        <item x="0"/>
        <item x="75"/>
        <item x="73"/>
        <item x="44"/>
        <item x="90"/>
        <item x="55"/>
        <item x="56"/>
        <item x="57"/>
        <item x="58"/>
        <item x="81"/>
        <item x="47"/>
        <item x="59"/>
        <item x="27"/>
        <item x="28"/>
        <item x="29"/>
        <item x="50"/>
        <item x="51"/>
        <item x="52"/>
        <item x="53"/>
        <item x="106"/>
        <item t="default"/>
      </items>
    </pivotField>
    <pivotField axis="axisRow" showAll="0" defaultSubtotal="0">
      <items count="147">
        <item x="120"/>
        <item x="119"/>
        <item x="99"/>
        <item x="95"/>
        <item x="91"/>
        <item x="96"/>
        <item x="100"/>
        <item x="116"/>
        <item x="115"/>
        <item x="93"/>
        <item x="94"/>
        <item x="101"/>
        <item x="97"/>
        <item x="92"/>
        <item x="102"/>
        <item x="98"/>
        <item x="74"/>
        <item x="122"/>
        <item x="121"/>
        <item x="73"/>
        <item x="105"/>
        <item x="103"/>
        <item x="112"/>
        <item x="111"/>
        <item x="114"/>
        <item x="113"/>
        <item x="108"/>
        <item x="107"/>
        <item x="110"/>
        <item x="109"/>
        <item x="49"/>
        <item x="50"/>
        <item x="51"/>
        <item x="81"/>
        <item x="2"/>
        <item x="3"/>
        <item x="0"/>
        <item x="1"/>
        <item x="106"/>
        <item x="104"/>
        <item x="118"/>
        <item x="117"/>
        <item x="52"/>
        <item x="53"/>
        <item x="54"/>
        <item x="75"/>
        <item x="76"/>
        <item x="77"/>
        <item x="79"/>
        <item x="80"/>
        <item x="78"/>
        <item x="12"/>
        <item x="13"/>
        <item x="14"/>
        <item x="15"/>
        <item x="16"/>
        <item x="17"/>
        <item x="18"/>
        <item x="19"/>
        <item x="20"/>
        <item x="21"/>
        <item x="22"/>
        <item x="23"/>
        <item x="24"/>
        <item x="25"/>
        <item x="26"/>
        <item x="27"/>
        <item x="28"/>
        <item x="29"/>
        <item x="30"/>
        <item x="31"/>
        <item x="55"/>
        <item x="56"/>
        <item x="57"/>
        <item x="58"/>
        <item x="59"/>
        <item x="60"/>
        <item x="61"/>
        <item x="62"/>
        <item x="63"/>
        <item x="64"/>
        <item x="65"/>
        <item x="66"/>
        <item x="67"/>
        <item x="68"/>
        <item x="69"/>
        <item x="70"/>
        <item x="71"/>
        <item x="82"/>
        <item x="83"/>
        <item x="86"/>
        <item x="87"/>
        <item x="123"/>
        <item x="124"/>
        <item x="125"/>
        <item x="126"/>
        <item x="127"/>
        <item x="128"/>
        <item x="131"/>
        <item x="132"/>
        <item x="133"/>
        <item x="134"/>
        <item x="135"/>
        <item x="136"/>
        <item x="137"/>
        <item x="138"/>
        <item x="141"/>
        <item x="142"/>
        <item x="4"/>
        <item x="5"/>
        <item x="6"/>
        <item x="7"/>
        <item x="8"/>
        <item x="9"/>
        <item x="10"/>
        <item x="11"/>
        <item x="32"/>
        <item x="33"/>
        <item x="34"/>
        <item x="35"/>
        <item x="36"/>
        <item x="37"/>
        <item x="38"/>
        <item x="39"/>
        <item x="40"/>
        <item x="41"/>
        <item x="42"/>
        <item x="43"/>
        <item x="44"/>
        <item x="45"/>
        <item x="46"/>
        <item x="47"/>
        <item x="48"/>
        <item x="72"/>
        <item x="84"/>
        <item x="85"/>
        <item x="88"/>
        <item x="89"/>
        <item x="90"/>
        <item x="129"/>
        <item x="130"/>
        <item x="139"/>
        <item x="140"/>
        <item x="143"/>
        <item x="144"/>
        <item x="145"/>
        <item x="146"/>
      </items>
    </pivotField>
    <pivotField axis="axisPage" showAll="0">
      <items count="3">
        <item x="1"/>
        <item x="0"/>
        <item t="default"/>
      </items>
    </pivotField>
    <pivotField axis="axisPage" showAll="0">
      <items count="4">
        <item x="1"/>
        <item x="0"/>
        <item x="2"/>
        <item t="default"/>
      </items>
    </pivotField>
    <pivotField showAll="0" defaultSubtotal="0"/>
    <pivotField showAll="0" defaultSubtotal="0"/>
    <pivotField showAll="0" defaultSubtotal="0"/>
    <pivotField name="Sample type" axis="axisPage" multipleItemSelectionAllowed="1" showAll="0" defaultSubtotal="0">
      <items count="8">
        <item x="0"/>
        <item x="6"/>
        <item x="4"/>
        <item x="7"/>
        <item x="3"/>
        <item x="2"/>
        <item x="1"/>
        <item x="5"/>
      </items>
    </pivotField>
    <pivotField showAll="0" defaultSubtotal="0"/>
    <pivotField showAll="0" defaultSubtotal="0"/>
    <pivotField showAll="0"/>
    <pivotField showAll="0" defaultSubtotal="0"/>
    <pivotField showAl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pivotField showAll="0"/>
  </pivotFields>
  <rowFields count="1">
    <field x="1"/>
  </rowFields>
  <rowItems count="1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rowItems>
  <colItems count="1">
    <i/>
  </colItems>
  <pageFields count="3">
    <pageField fld="2" hier="-1"/>
    <pageField fld="3" hier="-1"/>
    <pageField fld="7" hier="-1"/>
  </pageFields>
  <formats count="32">
    <format dxfId="31">
      <pivotArea type="all" dataOnly="0" outline="0" fieldPosition="0"/>
    </format>
    <format dxfId="30">
      <pivotArea type="all" dataOnly="0" outline="0" fieldPosition="0"/>
    </format>
    <format dxfId="29">
      <pivotArea field="2" type="button" dataOnly="0" labelOnly="1" outline="0" axis="axisPage" fieldPosition="0"/>
    </format>
    <format dxfId="28">
      <pivotArea dataOnly="0" labelOnly="1" outline="0" fieldPosition="0">
        <references count="1">
          <reference field="2" count="0"/>
        </references>
      </pivotArea>
    </format>
    <format dxfId="27">
      <pivotArea field="3" type="button" dataOnly="0" labelOnly="1" outline="0" axis="axisPage" fieldPosition="1"/>
    </format>
    <format dxfId="26">
      <pivotArea dataOnly="0" labelOnly="1" outline="0" fieldPosition="0">
        <references count="1">
          <reference field="3" count="0"/>
        </references>
      </pivotArea>
    </format>
    <format dxfId="25">
      <pivotArea field="0" type="button" dataOnly="0" labelOnly="1" outline="0"/>
    </format>
    <format dxfId="24">
      <pivotArea field="2" type="button" dataOnly="0" labelOnly="1" outline="0" axis="axisPage" fieldPosition="0"/>
    </format>
    <format dxfId="23">
      <pivotArea dataOnly="0" labelOnly="1" outline="0" fieldPosition="0">
        <references count="1">
          <reference field="2" count="0"/>
        </references>
      </pivotArea>
    </format>
    <format dxfId="22">
      <pivotArea field="3" type="button" dataOnly="0" labelOnly="1" outline="0" axis="axisPage" fieldPosition="1"/>
    </format>
    <format dxfId="21">
      <pivotArea dataOnly="0" labelOnly="1" outline="0" fieldPosition="0">
        <references count="1">
          <reference field="3" count="0"/>
        </references>
      </pivotArea>
    </format>
    <format dxfId="20">
      <pivotArea field="2" type="button" dataOnly="0" labelOnly="1" outline="0" axis="axisPage" fieldPosition="0"/>
    </format>
    <format dxfId="19">
      <pivotArea dataOnly="0" labelOnly="1" outline="0" fieldPosition="0">
        <references count="1">
          <reference field="2" count="0"/>
        </references>
      </pivotArea>
    </format>
    <format dxfId="18">
      <pivotArea field="3" type="button" dataOnly="0" labelOnly="1" outline="0" axis="axisPage" fieldPosition="1"/>
    </format>
    <format dxfId="17">
      <pivotArea dataOnly="0" labelOnly="1" outline="0" fieldPosition="0">
        <references count="1">
          <reference field="3" count="0"/>
        </references>
      </pivotArea>
    </format>
    <format dxfId="16">
      <pivotArea field="0" type="button" dataOnly="0" labelOnly="1" outline="0"/>
    </format>
    <format dxfId="15">
      <pivotArea field="0" type="button" dataOnly="0" labelOnly="1" outline="0"/>
    </format>
    <format dxfId="14">
      <pivotArea type="all" dataOnly="0" outline="0" fieldPosition="0"/>
    </format>
    <format dxfId="13">
      <pivotArea field="1" type="button" dataOnly="0" labelOnly="1" outline="0" axis="axisRow" fieldPosition="0"/>
    </format>
    <format dxfId="12">
      <pivotArea field="7" type="button" dataOnly="0" labelOnly="1" outline="0" axis="axisPage" fieldPosition="2"/>
    </format>
    <format dxfId="11">
      <pivotArea dataOnly="0" labelOnly="1" outline="0" fieldPosition="0">
        <references count="1">
          <reference field="7" count="0"/>
        </references>
      </pivotArea>
    </format>
    <format dxfId="10">
      <pivotArea field="1" type="button" dataOnly="0" labelOnly="1" outline="0" axis="axisRow" fieldPosition="0"/>
    </format>
    <format dxfId="9">
      <pivotArea field="1" type="button" dataOnly="0" labelOnly="1" outline="0" axis="axisRow" fieldPosition="0"/>
    </format>
    <format dxfId="8">
      <pivotArea dataOnly="0" labelOnly="1" outline="0" fieldPosition="0">
        <references count="1">
          <reference field="7" count="0"/>
        </references>
      </pivotArea>
    </format>
    <format dxfId="7">
      <pivotArea field="2" type="button" dataOnly="0" labelOnly="1" outline="0" axis="axisPage" fieldPosition="0"/>
    </format>
    <format dxfId="6">
      <pivotArea field="3" type="button" dataOnly="0" labelOnly="1" outline="0" axis="axisPage" fieldPosition="1"/>
    </format>
    <format dxfId="5">
      <pivotArea field="7" type="button" dataOnly="0" labelOnly="1" outline="0" axis="axisPage" fieldPosition="2"/>
    </format>
    <format dxfId="4">
      <pivotArea type="all" dataOnly="0" outline="0" fieldPosition="0"/>
    </format>
    <format dxfId="3">
      <pivotArea field="1" type="button" dataOnly="0" labelOnly="1" outline="0" axis="axisRow" fieldPosition="0"/>
    </format>
    <format dxfId="2">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0">
      <pivotArea dataOnly="0" labelOnly="1" fieldPosition="0">
        <references count="1">
          <reference field="1" count="47">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
  <sheetViews>
    <sheetView tabSelected="1" zoomScaleNormal="100" workbookViewId="0"/>
  </sheetViews>
  <sheetFormatPr baseColWidth="10" defaultColWidth="11.44140625" defaultRowHeight="14.4" x14ac:dyDescent="0.3"/>
  <cols>
    <col min="1" max="7" width="11.44140625" style="487"/>
    <col min="8" max="8" width="7.6640625" style="487" customWidth="1"/>
    <col min="9" max="16384" width="11.44140625" style="487"/>
  </cols>
  <sheetData/>
  <sheetProtection algorithmName="SHA-512" hashValue="Z079MfGbsdsPEmhfyn2t/dQNXY11Ep3owTB33Xs2LTCr9FKR9g5xKmssWueaKHZXHSev2BRD046JJS54pCqAnw==" saltValue="S7Ae9gSQyU3PqJrXXC98EQ==" spinCount="100000" sheet="1" objects="1" scenarios="1" selectLockedCells="1" selectUnlockedCells="1"/>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tint="0.59999389629810485"/>
  </sheetPr>
  <dimension ref="A2:U71"/>
  <sheetViews>
    <sheetView zoomScaleNormal="100" workbookViewId="0"/>
  </sheetViews>
  <sheetFormatPr baseColWidth="10" defaultColWidth="11.44140625" defaultRowHeight="14.4" x14ac:dyDescent="0.3"/>
  <cols>
    <col min="1" max="1" width="3.44140625" style="33" customWidth="1"/>
    <col min="2" max="2" width="25.88671875" style="27" customWidth="1"/>
    <col min="3" max="7" width="13.33203125" style="33" customWidth="1"/>
    <col min="8" max="8" width="22.88671875" style="33" customWidth="1"/>
    <col min="9" max="9" width="11.44140625" style="33"/>
    <col min="10" max="10" width="3.44140625" style="40" customWidth="1"/>
    <col min="11" max="13" width="11.44140625" style="33"/>
    <col min="14" max="14" width="8" style="33" customWidth="1"/>
    <col min="15" max="15" width="6.88671875" style="33" customWidth="1"/>
    <col min="16" max="20" width="6.33203125" style="33" customWidth="1"/>
    <col min="21" max="16384" width="11.44140625" style="33"/>
  </cols>
  <sheetData>
    <row r="2" spans="1:21" s="18" customFormat="1" ht="18" x14ac:dyDescent="0.3">
      <c r="B2" s="897" t="s">
        <v>129</v>
      </c>
      <c r="C2" s="897"/>
      <c r="J2" s="46"/>
      <c r="K2" s="239" t="s">
        <v>118</v>
      </c>
    </row>
    <row r="3" spans="1:21" s="246" customFormat="1" ht="6.75" customHeight="1" thickBot="1" x14ac:dyDescent="0.35">
      <c r="B3" s="26"/>
      <c r="J3" s="41"/>
    </row>
    <row r="5" spans="1:21" ht="16.2" thickBot="1" x14ac:dyDescent="0.35">
      <c r="A5" s="42" t="s">
        <v>121</v>
      </c>
      <c r="B5" s="238" t="s">
        <v>224</v>
      </c>
      <c r="J5" s="48" t="s">
        <v>121</v>
      </c>
      <c r="K5" s="898" t="s">
        <v>1062</v>
      </c>
      <c r="L5" s="898"/>
      <c r="M5" s="898"/>
    </row>
    <row r="6" spans="1:21" ht="16.2" thickBot="1" x14ac:dyDescent="0.35">
      <c r="A6" s="42"/>
      <c r="B6" s="238"/>
      <c r="C6" s="94" t="s">
        <v>696</v>
      </c>
      <c r="D6" s="22" t="s">
        <v>697</v>
      </c>
      <c r="E6" s="22" t="s">
        <v>698</v>
      </c>
      <c r="F6" s="22" t="s">
        <v>699</v>
      </c>
      <c r="G6" s="22" t="s">
        <v>700</v>
      </c>
      <c r="H6" s="23" t="s">
        <v>701</v>
      </c>
      <c r="J6" s="48"/>
      <c r="O6" s="148"/>
    </row>
    <row r="7" spans="1:21" ht="16.2" thickBot="1" x14ac:dyDescent="0.35">
      <c r="A7" s="42"/>
      <c r="B7" s="93" t="s">
        <v>219</v>
      </c>
      <c r="C7" s="899" t="s">
        <v>28</v>
      </c>
      <c r="D7" s="916"/>
      <c r="E7" s="933"/>
      <c r="F7" s="934" t="s">
        <v>19</v>
      </c>
      <c r="G7" s="916"/>
      <c r="H7" s="900"/>
      <c r="J7" s="48"/>
      <c r="L7" s="238"/>
      <c r="M7" s="261" t="s">
        <v>16</v>
      </c>
      <c r="N7" s="261" t="s">
        <v>17</v>
      </c>
      <c r="O7" s="261" t="s">
        <v>53</v>
      </c>
    </row>
    <row r="8" spans="1:21" x14ac:dyDescent="0.3">
      <c r="A8" s="42"/>
      <c r="B8" s="100" t="s">
        <v>195</v>
      </c>
      <c r="C8" s="101"/>
      <c r="D8" s="244"/>
      <c r="E8" s="244"/>
      <c r="F8" s="244"/>
      <c r="G8" s="244"/>
      <c r="H8" s="245"/>
      <c r="J8" s="48"/>
      <c r="L8" s="148" t="s">
        <v>696</v>
      </c>
      <c r="M8" s="698">
        <v>12.9</v>
      </c>
      <c r="N8" s="108">
        <v>3.4799999999999998E-2</v>
      </c>
      <c r="O8" s="696">
        <v>0.93799999999999994</v>
      </c>
    </row>
    <row r="9" spans="1:21" x14ac:dyDescent="0.3">
      <c r="A9" s="42"/>
      <c r="B9" s="100" t="s">
        <v>196</v>
      </c>
      <c r="C9" s="101"/>
      <c r="D9" s="244"/>
      <c r="E9" s="244"/>
      <c r="F9" s="244"/>
      <c r="G9" s="244"/>
      <c r="H9" s="245"/>
      <c r="J9" s="48"/>
      <c r="L9" s="148" t="s">
        <v>697</v>
      </c>
      <c r="M9" s="551">
        <v>16.5</v>
      </c>
      <c r="N9" s="549">
        <v>4.2299999999999997E-2</v>
      </c>
      <c r="O9" s="220">
        <v>1.22</v>
      </c>
    </row>
    <row r="10" spans="1:21" x14ac:dyDescent="0.3">
      <c r="A10" s="42"/>
      <c r="B10" s="65" t="s">
        <v>1099</v>
      </c>
      <c r="C10" s="242">
        <v>12</v>
      </c>
      <c r="D10" s="241">
        <v>20</v>
      </c>
      <c r="E10" s="241">
        <v>25</v>
      </c>
      <c r="F10" s="241">
        <v>30</v>
      </c>
      <c r="G10" s="922">
        <v>50</v>
      </c>
      <c r="H10" s="902"/>
      <c r="J10" s="48"/>
      <c r="L10" s="148" t="s">
        <v>698</v>
      </c>
      <c r="M10" s="551">
        <v>14.7</v>
      </c>
      <c r="N10" s="549">
        <v>4.2000000000000003E-2</v>
      </c>
      <c r="O10" s="220">
        <v>2.56</v>
      </c>
    </row>
    <row r="11" spans="1:21" x14ac:dyDescent="0.3">
      <c r="A11" s="42"/>
      <c r="B11" s="100" t="s">
        <v>876</v>
      </c>
      <c r="C11" s="101"/>
      <c r="D11" s="369"/>
      <c r="E11" s="369"/>
      <c r="F11" s="369"/>
      <c r="G11" s="369"/>
      <c r="H11" s="370"/>
      <c r="I11" s="300"/>
      <c r="J11" s="48"/>
      <c r="L11" s="148" t="s">
        <v>699</v>
      </c>
      <c r="M11" s="551">
        <v>0.39700000000000002</v>
      </c>
      <c r="N11" s="549">
        <v>1.2999999999999999E-2</v>
      </c>
      <c r="O11" s="220">
        <v>6.1800000000000001E-2</v>
      </c>
    </row>
    <row r="12" spans="1:21" x14ac:dyDescent="0.3">
      <c r="A12" s="42"/>
      <c r="B12" s="100" t="s">
        <v>237</v>
      </c>
      <c r="C12" s="101"/>
      <c r="D12" s="369"/>
      <c r="E12" s="369"/>
      <c r="F12" s="369"/>
      <c r="G12" s="369"/>
      <c r="H12" s="370"/>
      <c r="I12" s="300"/>
      <c r="J12" s="48"/>
      <c r="L12" s="148" t="s">
        <v>700</v>
      </c>
      <c r="M12" s="551">
        <v>1.02</v>
      </c>
      <c r="N12" s="549">
        <v>1.34E-2</v>
      </c>
      <c r="O12" s="220">
        <v>0.16600000000000001</v>
      </c>
    </row>
    <row r="13" spans="1:21" ht="16.2" thickBot="1" x14ac:dyDescent="0.35">
      <c r="A13" s="42"/>
      <c r="B13" s="378" t="s">
        <v>220</v>
      </c>
      <c r="C13" s="946" t="s">
        <v>661</v>
      </c>
      <c r="D13" s="947"/>
      <c r="E13" s="948"/>
      <c r="F13" s="142"/>
      <c r="G13" s="142"/>
      <c r="H13" s="143"/>
      <c r="J13" s="48"/>
      <c r="K13" s="238"/>
      <c r="L13" s="148" t="s">
        <v>701</v>
      </c>
      <c r="M13" s="699">
        <v>0.42499999999999999</v>
      </c>
      <c r="N13" s="109">
        <v>8.3499999999999998E-3</v>
      </c>
      <c r="O13" s="697">
        <v>1.55E-2</v>
      </c>
    </row>
    <row r="14" spans="1:21" ht="40.5" customHeight="1" x14ac:dyDescent="0.3">
      <c r="A14" s="42"/>
      <c r="B14" s="43"/>
      <c r="C14" s="945" t="s">
        <v>1128</v>
      </c>
      <c r="D14" s="945"/>
      <c r="E14" s="945"/>
      <c r="F14" s="945"/>
      <c r="G14" s="945"/>
      <c r="H14" s="945"/>
      <c r="J14" s="492" t="s">
        <v>121</v>
      </c>
      <c r="K14" s="944" t="s">
        <v>1063</v>
      </c>
      <c r="L14" s="944"/>
      <c r="M14" s="944"/>
    </row>
    <row r="15" spans="1:21" ht="15.6" x14ac:dyDescent="0.3">
      <c r="A15" s="42"/>
      <c r="B15" s="238"/>
      <c r="N15" s="237"/>
      <c r="O15" s="906"/>
      <c r="P15" s="906"/>
      <c r="Q15" s="906"/>
      <c r="R15" s="906"/>
      <c r="S15" s="906"/>
      <c r="T15" s="906"/>
      <c r="U15" s="36"/>
    </row>
    <row r="16" spans="1:21" ht="16.2" thickBot="1" x14ac:dyDescent="0.35">
      <c r="A16" s="42" t="s">
        <v>121</v>
      </c>
      <c r="B16" s="238" t="s">
        <v>225</v>
      </c>
      <c r="K16" s="36"/>
      <c r="L16" s="237"/>
      <c r="M16" s="36"/>
      <c r="N16" s="36"/>
      <c r="O16" s="36"/>
      <c r="P16" s="36"/>
      <c r="Q16" s="36"/>
      <c r="R16" s="36"/>
      <c r="S16" s="55"/>
      <c r="T16" s="36"/>
      <c r="U16" s="36"/>
    </row>
    <row r="17" spans="1:21" ht="15" thickBot="1" x14ac:dyDescent="0.35">
      <c r="B17" s="63"/>
      <c r="C17" s="21" t="str">
        <f>C$6</f>
        <v>MOX 12</v>
      </c>
      <c r="D17" s="22" t="str">
        <f>D$6</f>
        <v>MOX 20</v>
      </c>
      <c r="E17" s="22" t="str">
        <f t="shared" ref="E17:H17" si="0">E$6</f>
        <v>MOX 25</v>
      </c>
      <c r="F17" s="22" t="str">
        <f t="shared" si="0"/>
        <v>UO2 30</v>
      </c>
      <c r="G17" s="22" t="str">
        <f t="shared" si="0"/>
        <v>UO2 50</v>
      </c>
      <c r="H17" s="23" t="str">
        <f t="shared" si="0"/>
        <v>UO2 50*</v>
      </c>
      <c r="K17" s="36"/>
      <c r="L17" s="237"/>
      <c r="M17" s="36"/>
      <c r="N17" s="36"/>
      <c r="O17" s="36"/>
      <c r="P17" s="36"/>
      <c r="Q17" s="36"/>
      <c r="R17" s="36"/>
      <c r="S17" s="55"/>
      <c r="T17" s="36"/>
      <c r="U17" s="36"/>
    </row>
    <row r="18" spans="1:21" x14ac:dyDescent="0.3">
      <c r="B18" s="65" t="s">
        <v>221</v>
      </c>
      <c r="C18" s="899" t="s">
        <v>612</v>
      </c>
      <c r="D18" s="916"/>
      <c r="E18" s="916"/>
      <c r="F18" s="916"/>
      <c r="G18" s="916"/>
      <c r="H18" s="900"/>
      <c r="K18" s="36"/>
      <c r="L18" s="237"/>
      <c r="M18" s="36"/>
      <c r="N18" s="36"/>
      <c r="O18" s="36"/>
      <c r="P18" s="36"/>
      <c r="Q18" s="36"/>
      <c r="R18" s="36"/>
      <c r="S18" s="36"/>
      <c r="T18" s="36"/>
      <c r="U18" s="36"/>
    </row>
    <row r="19" spans="1:21" ht="15.6" x14ac:dyDescent="0.3">
      <c r="A19" s="552"/>
      <c r="B19" s="493" t="s">
        <v>1086</v>
      </c>
      <c r="C19" s="901" t="s">
        <v>645</v>
      </c>
      <c r="D19" s="917"/>
      <c r="E19" s="917"/>
      <c r="F19" s="917"/>
      <c r="G19" s="917"/>
      <c r="H19" s="902"/>
      <c r="I19" s="552"/>
      <c r="J19" s="48"/>
      <c r="K19" s="898"/>
      <c r="L19" s="898"/>
      <c r="M19" s="898"/>
      <c r="N19" s="36"/>
      <c r="O19" s="36"/>
      <c r="P19" s="36"/>
      <c r="Q19" s="36"/>
      <c r="R19" s="36"/>
      <c r="S19" s="36"/>
      <c r="T19" s="36"/>
      <c r="U19" s="36"/>
    </row>
    <row r="20" spans="1:21" x14ac:dyDescent="0.3">
      <c r="B20" s="65" t="s">
        <v>223</v>
      </c>
      <c r="C20" s="901" t="s">
        <v>702</v>
      </c>
      <c r="D20" s="917"/>
      <c r="E20" s="917"/>
      <c r="F20" s="917"/>
      <c r="G20" s="917"/>
      <c r="H20" s="902"/>
      <c r="K20" s="36"/>
      <c r="L20" s="237"/>
      <c r="M20" s="36"/>
      <c r="N20" s="36"/>
      <c r="O20" s="36"/>
      <c r="P20" s="36"/>
      <c r="Q20" s="36"/>
      <c r="R20" s="36"/>
      <c r="S20" s="55"/>
      <c r="T20" s="36"/>
      <c r="U20" s="36"/>
    </row>
    <row r="21" spans="1:21" x14ac:dyDescent="0.3">
      <c r="B21" s="65" t="s">
        <v>119</v>
      </c>
      <c r="C21" s="901">
        <v>60</v>
      </c>
      <c r="D21" s="917"/>
      <c r="E21" s="917"/>
      <c r="F21" s="917"/>
      <c r="G21" s="917"/>
      <c r="H21" s="902"/>
      <c r="K21" s="36"/>
      <c r="L21" s="237"/>
      <c r="M21" s="36"/>
      <c r="N21" s="36"/>
      <c r="O21" s="36"/>
      <c r="P21" s="36"/>
      <c r="Q21" s="36"/>
      <c r="R21" s="36"/>
      <c r="S21" s="55"/>
      <c r="T21" s="36"/>
      <c r="U21" s="36"/>
    </row>
    <row r="22" spans="1:21" x14ac:dyDescent="0.3">
      <c r="B22" s="100" t="s">
        <v>222</v>
      </c>
      <c r="C22" s="101"/>
      <c r="D22" s="244"/>
      <c r="E22" s="244"/>
      <c r="F22" s="244"/>
      <c r="G22" s="244"/>
      <c r="H22" s="245"/>
      <c r="K22" s="36"/>
      <c r="L22" s="237"/>
      <c r="M22" s="36"/>
      <c r="N22" s="36"/>
      <c r="O22" s="36"/>
      <c r="P22" s="36"/>
      <c r="Q22" s="36"/>
      <c r="R22" s="36"/>
      <c r="S22" s="55"/>
      <c r="T22" s="36"/>
      <c r="U22" s="36"/>
    </row>
    <row r="23" spans="1:21" x14ac:dyDescent="0.3">
      <c r="B23" s="100" t="s">
        <v>199</v>
      </c>
      <c r="C23" s="101"/>
      <c r="D23" s="244"/>
      <c r="E23" s="244"/>
      <c r="F23" s="244"/>
      <c r="G23" s="244"/>
      <c r="H23" s="245"/>
      <c r="K23" s="36"/>
      <c r="L23" s="237"/>
      <c r="M23" s="36"/>
      <c r="N23" s="36"/>
      <c r="O23" s="36"/>
      <c r="P23" s="36"/>
      <c r="Q23" s="36"/>
      <c r="R23" s="36"/>
      <c r="S23" s="55"/>
      <c r="T23" s="36"/>
      <c r="U23" s="36"/>
    </row>
    <row r="24" spans="1:21" x14ac:dyDescent="0.3">
      <c r="A24" s="552"/>
      <c r="B24" s="494" t="s">
        <v>879</v>
      </c>
      <c r="C24" s="536"/>
      <c r="D24" s="642"/>
      <c r="E24" s="642"/>
      <c r="F24" s="642"/>
      <c r="G24" s="642"/>
      <c r="H24" s="643"/>
      <c r="I24" s="552"/>
      <c r="K24" s="36"/>
      <c r="L24" s="237"/>
      <c r="M24" s="36"/>
      <c r="N24" s="36"/>
      <c r="O24" s="36"/>
      <c r="P24" s="36"/>
      <c r="Q24" s="36"/>
      <c r="R24" s="36"/>
      <c r="S24" s="55"/>
      <c r="T24" s="36"/>
      <c r="U24" s="36"/>
    </row>
    <row r="25" spans="1:21" x14ac:dyDescent="0.3">
      <c r="B25" s="65" t="s">
        <v>56</v>
      </c>
      <c r="C25" s="901" t="s">
        <v>560</v>
      </c>
      <c r="D25" s="917"/>
      <c r="E25" s="917"/>
      <c r="F25" s="917"/>
      <c r="G25" s="917"/>
      <c r="H25" s="902"/>
      <c r="K25" s="36"/>
      <c r="L25" s="36"/>
      <c r="M25" s="36"/>
      <c r="N25" s="36"/>
      <c r="O25" s="36"/>
      <c r="P25" s="36"/>
      <c r="Q25" s="36"/>
      <c r="R25" s="36"/>
      <c r="S25" s="36"/>
      <c r="T25" s="36"/>
      <c r="U25" s="36"/>
    </row>
    <row r="26" spans="1:21" s="149" customFormat="1" ht="72.599999999999994" thickBot="1" x14ac:dyDescent="0.35">
      <c r="A26" s="33"/>
      <c r="B26" s="379" t="s">
        <v>220</v>
      </c>
      <c r="C26" s="903" t="s">
        <v>704</v>
      </c>
      <c r="D26" s="918"/>
      <c r="E26" s="918"/>
      <c r="F26" s="918"/>
      <c r="G26" s="943"/>
      <c r="H26" s="243" t="s">
        <v>703</v>
      </c>
      <c r="I26" s="33"/>
      <c r="J26" s="202"/>
      <c r="K26" s="107"/>
      <c r="L26" s="107"/>
      <c r="M26" s="107"/>
      <c r="N26" s="107"/>
      <c r="O26" s="107"/>
      <c r="P26" s="107"/>
      <c r="Q26" s="107"/>
      <c r="R26" s="107"/>
      <c r="S26" s="107"/>
      <c r="T26" s="107"/>
      <c r="U26" s="107"/>
    </row>
    <row r="27" spans="1:21" x14ac:dyDescent="0.3">
      <c r="B27" s="43"/>
      <c r="C27" s="36"/>
      <c r="D27" s="36"/>
      <c r="E27" s="36"/>
      <c r="F27" s="36"/>
      <c r="G27" s="36"/>
      <c r="H27" s="36"/>
    </row>
    <row r="28" spans="1:21" x14ac:dyDescent="0.3">
      <c r="B28" s="43"/>
      <c r="C28" s="36"/>
      <c r="D28" s="36"/>
      <c r="E28" s="36"/>
      <c r="F28" s="36"/>
      <c r="G28" s="36"/>
      <c r="H28" s="36"/>
    </row>
    <row r="29" spans="1:21" ht="18.600000000000001" thickBot="1" x14ac:dyDescent="0.35">
      <c r="A29" s="42" t="s">
        <v>121</v>
      </c>
      <c r="B29" s="238" t="s">
        <v>226</v>
      </c>
      <c r="C29" s="18"/>
      <c r="D29" s="18"/>
      <c r="E29" s="18"/>
      <c r="F29" s="18"/>
      <c r="G29" s="18"/>
      <c r="H29" s="18"/>
    </row>
    <row r="30" spans="1:21" ht="15" customHeight="1" thickBot="1" x14ac:dyDescent="0.35">
      <c r="A30" s="149"/>
      <c r="B30" s="67"/>
      <c r="C30" s="21" t="str">
        <f>C$6</f>
        <v>MOX 12</v>
      </c>
      <c r="D30" s="22" t="str">
        <f>D$6</f>
        <v>MOX 20</v>
      </c>
      <c r="E30" s="22" t="str">
        <f t="shared" ref="E30:H30" si="1">E$6</f>
        <v>MOX 25</v>
      </c>
      <c r="F30" s="22" t="str">
        <f t="shared" si="1"/>
        <v>UO2 30</v>
      </c>
      <c r="G30" s="22" t="str">
        <f t="shared" si="1"/>
        <v>UO2 50</v>
      </c>
      <c r="H30" s="23" t="str">
        <f t="shared" si="1"/>
        <v>UO2 50*</v>
      </c>
      <c r="I30" s="149"/>
    </row>
    <row r="31" spans="1:21" x14ac:dyDescent="0.3">
      <c r="B31" s="115" t="s">
        <v>2</v>
      </c>
      <c r="C31" s="116"/>
      <c r="D31" s="117"/>
      <c r="E31" s="117"/>
      <c r="F31" s="117"/>
      <c r="G31" s="117"/>
      <c r="H31" s="118"/>
    </row>
    <row r="32" spans="1:21" x14ac:dyDescent="0.3">
      <c r="B32" s="259" t="s">
        <v>11</v>
      </c>
      <c r="C32" s="101"/>
      <c r="D32" s="244"/>
      <c r="E32" s="244"/>
      <c r="F32" s="244"/>
      <c r="G32" s="244"/>
      <c r="H32" s="245"/>
    </row>
    <row r="33" spans="1:8" x14ac:dyDescent="0.3">
      <c r="B33" s="30" t="s">
        <v>12</v>
      </c>
      <c r="C33" s="901" t="s">
        <v>705</v>
      </c>
      <c r="D33" s="917"/>
      <c r="E33" s="917"/>
      <c r="F33" s="917"/>
      <c r="G33" s="917"/>
      <c r="H33" s="902"/>
    </row>
    <row r="34" spans="1:8" x14ac:dyDescent="0.3">
      <c r="B34" s="106" t="s">
        <v>23</v>
      </c>
      <c r="C34" s="901" t="s">
        <v>854</v>
      </c>
      <c r="D34" s="917"/>
      <c r="E34" s="917"/>
      <c r="F34" s="917"/>
      <c r="G34" s="917"/>
      <c r="H34" s="902"/>
    </row>
    <row r="35" spans="1:8" x14ac:dyDescent="0.3">
      <c r="B35" s="30" t="s">
        <v>4</v>
      </c>
      <c r="C35" s="901" t="s">
        <v>576</v>
      </c>
      <c r="D35" s="917"/>
      <c r="E35" s="917"/>
      <c r="F35" s="917"/>
      <c r="G35" s="917"/>
      <c r="H35" s="902"/>
    </row>
    <row r="36" spans="1:8" x14ac:dyDescent="0.3">
      <c r="B36" s="106" t="s">
        <v>3</v>
      </c>
      <c r="C36" s="101"/>
      <c r="D36" s="244"/>
      <c r="E36" s="244"/>
      <c r="F36" s="244"/>
      <c r="G36" s="244"/>
      <c r="H36" s="245"/>
    </row>
    <row r="37" spans="1:8" ht="15.75" customHeight="1" x14ac:dyDescent="0.3">
      <c r="B37" s="106" t="s">
        <v>229</v>
      </c>
      <c r="C37" s="101"/>
      <c r="D37" s="244"/>
      <c r="E37" s="244"/>
      <c r="F37" s="244"/>
      <c r="G37" s="244"/>
      <c r="H37" s="245"/>
    </row>
    <row r="38" spans="1:8" ht="15" thickBot="1" x14ac:dyDescent="0.35">
      <c r="B38" s="162" t="s">
        <v>220</v>
      </c>
      <c r="C38" s="171"/>
      <c r="D38" s="172"/>
      <c r="E38" s="172"/>
      <c r="F38" s="172"/>
      <c r="G38" s="172"/>
      <c r="H38" s="173"/>
    </row>
    <row r="39" spans="1:8" ht="15" customHeight="1" x14ac:dyDescent="0.3">
      <c r="B39" s="240"/>
    </row>
    <row r="40" spans="1:8" x14ac:dyDescent="0.3">
      <c r="B40" s="28"/>
    </row>
    <row r="41" spans="1:8" ht="16.2" thickBot="1" x14ac:dyDescent="0.35">
      <c r="A41" s="42" t="s">
        <v>121</v>
      </c>
      <c r="B41" s="238" t="s">
        <v>227</v>
      </c>
    </row>
    <row r="42" spans="1:8" ht="15" thickBot="1" x14ac:dyDescent="0.35">
      <c r="B42" s="67"/>
      <c r="C42" s="21" t="str">
        <f>C$6</f>
        <v>MOX 12</v>
      </c>
      <c r="D42" s="22" t="str">
        <f>D$6</f>
        <v>MOX 20</v>
      </c>
      <c r="E42" s="22" t="str">
        <f t="shared" ref="E42:H42" si="2">E$6</f>
        <v>MOX 25</v>
      </c>
      <c r="F42" s="22" t="str">
        <f t="shared" si="2"/>
        <v>UO2 30</v>
      </c>
      <c r="G42" s="22" t="str">
        <f t="shared" si="2"/>
        <v>UO2 50</v>
      </c>
      <c r="H42" s="23" t="str">
        <f t="shared" si="2"/>
        <v>UO2 50*</v>
      </c>
    </row>
    <row r="43" spans="1:8" x14ac:dyDescent="0.3">
      <c r="B43" s="29" t="s">
        <v>13</v>
      </c>
      <c r="C43" s="899" t="s">
        <v>58</v>
      </c>
      <c r="D43" s="916"/>
      <c r="E43" s="916"/>
      <c r="F43" s="916"/>
      <c r="G43" s="916"/>
      <c r="H43" s="900"/>
    </row>
    <row r="44" spans="1:8" x14ac:dyDescent="0.3">
      <c r="B44" s="259" t="s">
        <v>135</v>
      </c>
      <c r="C44" s="101"/>
      <c r="D44" s="244"/>
      <c r="E44" s="244"/>
      <c r="F44" s="244"/>
      <c r="G44" s="244"/>
      <c r="H44" s="245"/>
    </row>
    <row r="45" spans="1:8" x14ac:dyDescent="0.3">
      <c r="B45" s="106" t="s">
        <v>6</v>
      </c>
      <c r="C45" s="101"/>
      <c r="D45" s="244"/>
      <c r="E45" s="244"/>
      <c r="F45" s="244"/>
      <c r="G45" s="244"/>
      <c r="H45" s="245"/>
    </row>
    <row r="46" spans="1:8" x14ac:dyDescent="0.3">
      <c r="B46" s="106" t="s">
        <v>14</v>
      </c>
      <c r="C46" s="101"/>
      <c r="D46" s="244"/>
      <c r="E46" s="244"/>
      <c r="F46" s="244"/>
      <c r="G46" s="244"/>
      <c r="H46" s="245"/>
    </row>
    <row r="47" spans="1:8" x14ac:dyDescent="0.3">
      <c r="B47" s="106" t="s">
        <v>15</v>
      </c>
      <c r="C47" s="101"/>
      <c r="D47" s="244"/>
      <c r="E47" s="244"/>
      <c r="F47" s="244"/>
      <c r="G47" s="244"/>
      <c r="H47" s="245"/>
    </row>
    <row r="48" spans="1:8" x14ac:dyDescent="0.3">
      <c r="B48" s="96" t="s">
        <v>7</v>
      </c>
      <c r="C48" s="909">
        <v>100</v>
      </c>
      <c r="D48" s="928"/>
      <c r="E48" s="928"/>
      <c r="F48" s="928"/>
      <c r="G48" s="928"/>
      <c r="H48" s="910"/>
    </row>
    <row r="49" spans="1:8" ht="15" thickBot="1" x14ac:dyDescent="0.35">
      <c r="B49" s="127" t="s">
        <v>5</v>
      </c>
      <c r="C49" s="168"/>
      <c r="D49" s="151"/>
      <c r="E49" s="151"/>
      <c r="F49" s="151"/>
      <c r="G49" s="151"/>
      <c r="H49" s="152"/>
    </row>
    <row r="50" spans="1:8" x14ac:dyDescent="0.3">
      <c r="B50" s="43"/>
      <c r="C50" s="36"/>
      <c r="D50" s="36"/>
      <c r="E50" s="36"/>
      <c r="F50" s="36"/>
      <c r="G50" s="36"/>
      <c r="H50" s="36"/>
    </row>
    <row r="51" spans="1:8" x14ac:dyDescent="0.3">
      <c r="B51" s="43"/>
      <c r="C51" s="36"/>
      <c r="D51" s="36"/>
      <c r="E51" s="36"/>
      <c r="F51" s="36"/>
      <c r="G51" s="36"/>
      <c r="H51" s="36"/>
    </row>
    <row r="52" spans="1:8" ht="16.2" thickBot="1" x14ac:dyDescent="0.35">
      <c r="A52" s="42" t="s">
        <v>121</v>
      </c>
      <c r="B52" s="238" t="s">
        <v>230</v>
      </c>
      <c r="C52" s="36"/>
      <c r="D52" s="36"/>
      <c r="E52" s="36"/>
      <c r="F52" s="36"/>
      <c r="G52" s="36"/>
      <c r="H52" s="36"/>
    </row>
    <row r="53" spans="1:8" ht="15" thickBot="1" x14ac:dyDescent="0.35">
      <c r="B53" s="67"/>
      <c r="C53" s="21" t="str">
        <f>C$6</f>
        <v>MOX 12</v>
      </c>
      <c r="D53" s="22" t="str">
        <f>D$6</f>
        <v>MOX 20</v>
      </c>
      <c r="E53" s="22" t="str">
        <f t="shared" ref="E53:H53" si="3">E$6</f>
        <v>MOX 25</v>
      </c>
      <c r="F53" s="22" t="str">
        <f t="shared" si="3"/>
        <v>UO2 30</v>
      </c>
      <c r="G53" s="22" t="str">
        <f t="shared" si="3"/>
        <v>UO2 50</v>
      </c>
      <c r="H53" s="23" t="str">
        <f t="shared" si="3"/>
        <v>UO2 50*</v>
      </c>
    </row>
    <row r="54" spans="1:8" x14ac:dyDescent="0.3">
      <c r="B54" s="115" t="s">
        <v>34</v>
      </c>
      <c r="C54" s="116"/>
      <c r="D54" s="117"/>
      <c r="E54" s="117"/>
      <c r="F54" s="117"/>
      <c r="G54" s="117"/>
      <c r="H54" s="118"/>
    </row>
    <row r="55" spans="1:8" x14ac:dyDescent="0.3">
      <c r="B55" s="106" t="s">
        <v>130</v>
      </c>
      <c r="C55" s="101"/>
      <c r="D55" s="244"/>
      <c r="E55" s="244"/>
      <c r="F55" s="244"/>
      <c r="G55" s="244"/>
      <c r="H55" s="245"/>
    </row>
    <row r="56" spans="1:8" ht="15" thickBot="1" x14ac:dyDescent="0.35">
      <c r="B56" s="31" t="s">
        <v>131</v>
      </c>
      <c r="C56" s="903" t="s">
        <v>681</v>
      </c>
      <c r="D56" s="918"/>
      <c r="E56" s="918"/>
      <c r="F56" s="918"/>
      <c r="G56" s="918"/>
      <c r="H56" s="904"/>
    </row>
    <row r="57" spans="1:8" x14ac:dyDescent="0.3">
      <c r="B57" s="43"/>
      <c r="C57" s="36"/>
      <c r="D57" s="36"/>
      <c r="E57" s="36"/>
      <c r="F57" s="36"/>
      <c r="G57" s="36"/>
      <c r="H57" s="36"/>
    </row>
    <row r="59" spans="1:8" ht="16.2" thickBot="1" x14ac:dyDescent="0.35">
      <c r="A59" s="42" t="s">
        <v>121</v>
      </c>
      <c r="B59" s="238" t="s">
        <v>228</v>
      </c>
    </row>
    <row r="60" spans="1:8" ht="15" thickBot="1" x14ac:dyDescent="0.35">
      <c r="B60" s="67"/>
      <c r="C60" s="21" t="str">
        <f>C$6</f>
        <v>MOX 12</v>
      </c>
      <c r="D60" s="22" t="str">
        <f>D$6</f>
        <v>MOX 20</v>
      </c>
      <c r="E60" s="22" t="str">
        <f t="shared" ref="E60:H60" si="4">E$6</f>
        <v>MOX 25</v>
      </c>
      <c r="F60" s="22" t="str">
        <f t="shared" si="4"/>
        <v>UO2 30</v>
      </c>
      <c r="G60" s="22" t="str">
        <f t="shared" si="4"/>
        <v>UO2 50</v>
      </c>
      <c r="H60" s="23" t="str">
        <f t="shared" si="4"/>
        <v>UO2 50*</v>
      </c>
    </row>
    <row r="61" spans="1:8" x14ac:dyDescent="0.3">
      <c r="B61" s="29" t="s">
        <v>231</v>
      </c>
      <c r="C61" s="899" t="s">
        <v>29</v>
      </c>
      <c r="D61" s="916"/>
      <c r="E61" s="916"/>
      <c r="F61" s="916"/>
      <c r="G61" s="916"/>
      <c r="H61" s="900"/>
    </row>
    <row r="62" spans="1:8" x14ac:dyDescent="0.3">
      <c r="B62" s="106" t="s">
        <v>822</v>
      </c>
      <c r="C62" s="101"/>
      <c r="D62" s="244"/>
      <c r="E62" s="244"/>
      <c r="F62" s="244"/>
      <c r="G62" s="244"/>
      <c r="H62" s="245"/>
    </row>
    <row r="63" spans="1:8" x14ac:dyDescent="0.3">
      <c r="B63" s="30" t="s">
        <v>232</v>
      </c>
      <c r="C63" s="256"/>
      <c r="D63" s="257"/>
      <c r="E63" s="257"/>
      <c r="F63" s="257"/>
      <c r="G63" s="257"/>
      <c r="H63" s="258"/>
    </row>
    <row r="64" spans="1:8" x14ac:dyDescent="0.3">
      <c r="B64" s="146" t="s">
        <v>582</v>
      </c>
      <c r="C64" s="101"/>
      <c r="D64" s="244"/>
      <c r="E64" s="244"/>
      <c r="F64" s="244"/>
      <c r="G64" s="244"/>
      <c r="H64" s="245"/>
    </row>
    <row r="65" spans="1:9" x14ac:dyDescent="0.3">
      <c r="B65" s="95" t="s">
        <v>234</v>
      </c>
      <c r="C65" s="901" t="s">
        <v>44</v>
      </c>
      <c r="D65" s="917"/>
      <c r="E65" s="917"/>
      <c r="F65" s="917"/>
      <c r="G65" s="917"/>
      <c r="H65" s="902"/>
    </row>
    <row r="66" spans="1:9" x14ac:dyDescent="0.3">
      <c r="B66" s="146" t="s">
        <v>236</v>
      </c>
      <c r="C66" s="101"/>
      <c r="D66" s="244"/>
      <c r="E66" s="244"/>
      <c r="F66" s="244"/>
      <c r="G66" s="244"/>
      <c r="H66" s="245"/>
    </row>
    <row r="67" spans="1:9" x14ac:dyDescent="0.3">
      <c r="A67" s="300"/>
      <c r="B67" s="30" t="s">
        <v>823</v>
      </c>
      <c r="C67" s="901" t="s">
        <v>855</v>
      </c>
      <c r="D67" s="917"/>
      <c r="E67" s="917"/>
      <c r="F67" s="917"/>
      <c r="G67" s="917"/>
      <c r="H67" s="902"/>
      <c r="I67" s="300"/>
    </row>
    <row r="68" spans="1:9" x14ac:dyDescent="0.3">
      <c r="B68" s="106" t="s">
        <v>235</v>
      </c>
      <c r="C68" s="101"/>
      <c r="D68" s="244"/>
      <c r="E68" s="244"/>
      <c r="F68" s="244"/>
      <c r="G68" s="244"/>
      <c r="H68" s="245"/>
    </row>
    <row r="69" spans="1:9" x14ac:dyDescent="0.3">
      <c r="B69" s="30" t="s">
        <v>37</v>
      </c>
      <c r="C69" s="901" t="s">
        <v>645</v>
      </c>
      <c r="D69" s="917"/>
      <c r="E69" s="917"/>
      <c r="F69" s="917"/>
      <c r="G69" s="917"/>
      <c r="H69" s="902"/>
    </row>
    <row r="70" spans="1:9" x14ac:dyDescent="0.3">
      <c r="B70" s="96" t="s">
        <v>856</v>
      </c>
      <c r="C70" s="380">
        <v>2.6099999999999999E-3</v>
      </c>
      <c r="D70" s="381">
        <v>5.5599999999999998E-3</v>
      </c>
      <c r="E70" s="381">
        <v>1.2199999999999999E-3</v>
      </c>
      <c r="F70" s="381">
        <v>1.0399999999999999E-3</v>
      </c>
      <c r="G70" s="381">
        <v>4.1700000000000001E-3</v>
      </c>
      <c r="H70" s="104"/>
    </row>
    <row r="71" spans="1:9" ht="15" thickBot="1" x14ac:dyDescent="0.35">
      <c r="B71" s="156" t="s">
        <v>238</v>
      </c>
      <c r="C71" s="168"/>
      <c r="D71" s="151"/>
      <c r="E71" s="151"/>
      <c r="F71" s="151"/>
      <c r="G71" s="151"/>
      <c r="H71" s="152"/>
    </row>
  </sheetData>
  <sheetProtection algorithmName="SHA-512" hashValue="uiGzqDT5LVHM+t7gOuvJrKNxrsdGqe0cScoHvmjZ50/+xfpTNzA+zLKF/m4EbhcBRFkm+l3k8FMV2BqoMxcCDg==" saltValue="feYhbtUfW690QCrxlM+AAg==" spinCount="100000" sheet="1" objects="1" scenarios="1"/>
  <mergeCells count="28">
    <mergeCell ref="C69:H69"/>
    <mergeCell ref="C13:E13"/>
    <mergeCell ref="C34:H34"/>
    <mergeCell ref="C67:H67"/>
    <mergeCell ref="K19:M19"/>
    <mergeCell ref="C18:H18"/>
    <mergeCell ref="C25:H25"/>
    <mergeCell ref="C65:H65"/>
    <mergeCell ref="C33:H33"/>
    <mergeCell ref="C35:H35"/>
    <mergeCell ref="C56:H56"/>
    <mergeCell ref="C61:H61"/>
    <mergeCell ref="C48:H48"/>
    <mergeCell ref="C43:H43"/>
    <mergeCell ref="C21:H21"/>
    <mergeCell ref="C20:H20"/>
    <mergeCell ref="S15:T15"/>
    <mergeCell ref="C26:G26"/>
    <mergeCell ref="B2:C2"/>
    <mergeCell ref="K5:M5"/>
    <mergeCell ref="O15:P15"/>
    <mergeCell ref="Q15:R15"/>
    <mergeCell ref="K14:M14"/>
    <mergeCell ref="C7:E7"/>
    <mergeCell ref="F7:H7"/>
    <mergeCell ref="G10:H10"/>
    <mergeCell ref="C14:H14"/>
    <mergeCell ref="C19:H19"/>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theme="9" tint="0.59999389629810485"/>
  </sheetPr>
  <dimension ref="A2:CQ106"/>
  <sheetViews>
    <sheetView zoomScaleNormal="100" workbookViewId="0"/>
  </sheetViews>
  <sheetFormatPr baseColWidth="10" defaultColWidth="11.44140625" defaultRowHeight="14.4" x14ac:dyDescent="0.3"/>
  <cols>
    <col min="1" max="1" width="3.44140625" style="300" customWidth="1"/>
    <col min="2" max="2" width="25.88671875" style="27" customWidth="1"/>
    <col min="3" max="5" width="10" style="552" customWidth="1"/>
    <col min="6" max="6" width="10.33203125" style="552" customWidth="1"/>
    <col min="7" max="16" width="10.33203125" style="300" customWidth="1"/>
    <col min="17" max="17" width="11.44140625" style="300"/>
    <col min="18" max="18" width="3.44140625" style="40" customWidth="1"/>
    <col min="19" max="19" width="14.33203125" style="300" bestFit="1" customWidth="1"/>
    <col min="20" max="23" width="6.33203125" style="300" customWidth="1"/>
    <col min="24" max="24" width="13.33203125" style="300" bestFit="1" customWidth="1"/>
    <col min="25" max="26" width="6.33203125" style="300" customWidth="1"/>
    <col min="27" max="27" width="13.33203125" style="300" bestFit="1" customWidth="1"/>
    <col min="28" max="28" width="6.6640625" style="300" bestFit="1" customWidth="1"/>
    <col min="29" max="29" width="13.44140625" style="300" bestFit="1" customWidth="1"/>
    <col min="30" max="30" width="6" style="300" customWidth="1"/>
    <col min="31" max="31" width="7.109375" style="300" bestFit="1" customWidth="1"/>
    <col min="32" max="32" width="13.109375" style="300" bestFit="1" customWidth="1"/>
    <col min="33" max="33" width="11.44140625" style="300"/>
    <col min="34" max="34" width="13.33203125" style="300" bestFit="1" customWidth="1"/>
    <col min="35" max="35" width="6.6640625" style="300" bestFit="1" customWidth="1"/>
    <col min="36" max="36" width="6.5546875" style="300" bestFit="1" customWidth="1"/>
    <col min="37" max="37" width="13.33203125" style="300" bestFit="1" customWidth="1"/>
    <col min="38" max="38" width="5" style="300" customWidth="1"/>
    <col min="39" max="39" width="14.33203125" style="300" bestFit="1" customWidth="1"/>
    <col min="40" max="41" width="11.44140625" style="300"/>
    <col min="42" max="42" width="13.109375" style="300" bestFit="1" customWidth="1"/>
    <col min="43" max="43" width="6.6640625" style="300" bestFit="1" customWidth="1"/>
    <col min="44" max="45" width="11.44140625" style="300"/>
    <col min="46" max="46" width="4.5546875" style="300" customWidth="1"/>
    <col min="47" max="47" width="14.33203125" style="300" bestFit="1" customWidth="1"/>
    <col min="48" max="16384" width="11.44140625" style="300"/>
  </cols>
  <sheetData>
    <row r="2" spans="1:29" s="18" customFormat="1" ht="18" x14ac:dyDescent="0.3">
      <c r="B2" s="897" t="s">
        <v>129</v>
      </c>
      <c r="C2" s="897"/>
      <c r="D2" s="622"/>
      <c r="E2" s="542"/>
      <c r="F2" s="542"/>
      <c r="R2" s="46"/>
      <c r="S2" s="266" t="s">
        <v>118</v>
      </c>
    </row>
    <row r="3" spans="1:29" s="279" customFormat="1" ht="6.75" customHeight="1" thickBot="1" x14ac:dyDescent="0.35">
      <c r="B3" s="26"/>
      <c r="C3" s="645"/>
      <c r="D3" s="645"/>
      <c r="E3" s="645"/>
      <c r="F3" s="645"/>
      <c r="R3" s="41"/>
    </row>
    <row r="5" spans="1:29" ht="16.2" thickBot="1" x14ac:dyDescent="0.35">
      <c r="A5" s="42" t="s">
        <v>121</v>
      </c>
      <c r="B5" s="265" t="s">
        <v>224</v>
      </c>
      <c r="C5" s="552" t="s">
        <v>653</v>
      </c>
      <c r="D5" s="552" t="s">
        <v>653</v>
      </c>
      <c r="E5" s="552" t="s">
        <v>633</v>
      </c>
      <c r="F5" s="552" t="s">
        <v>633</v>
      </c>
      <c r="G5" s="300" t="s">
        <v>634</v>
      </c>
      <c r="H5" s="300" t="s">
        <v>634</v>
      </c>
      <c r="I5" s="300" t="s">
        <v>634</v>
      </c>
      <c r="J5" s="300" t="s">
        <v>634</v>
      </c>
      <c r="K5" s="300" t="s">
        <v>635</v>
      </c>
      <c r="L5" s="300" t="s">
        <v>635</v>
      </c>
      <c r="M5" s="300" t="s">
        <v>635</v>
      </c>
      <c r="N5" s="300" t="s">
        <v>635</v>
      </c>
      <c r="O5" s="300" t="s">
        <v>635</v>
      </c>
      <c r="P5" s="300" t="s">
        <v>635</v>
      </c>
      <c r="R5" s="48" t="s">
        <v>121</v>
      </c>
      <c r="S5" s="898" t="s">
        <v>654</v>
      </c>
      <c r="T5" s="898"/>
      <c r="U5" s="898"/>
    </row>
    <row r="6" spans="1:29" ht="29.4" thickBot="1" x14ac:dyDescent="0.35">
      <c r="A6" s="42"/>
      <c r="B6" s="265"/>
      <c r="C6" s="94" t="s">
        <v>1104</v>
      </c>
      <c r="D6" s="632" t="s">
        <v>1105</v>
      </c>
      <c r="E6" s="22" t="s">
        <v>1110</v>
      </c>
      <c r="F6" s="22" t="s">
        <v>1111</v>
      </c>
      <c r="G6" s="22" t="s">
        <v>849</v>
      </c>
      <c r="H6" s="22" t="s">
        <v>832</v>
      </c>
      <c r="I6" s="22" t="s">
        <v>846</v>
      </c>
      <c r="J6" s="22" t="s">
        <v>834</v>
      </c>
      <c r="K6" s="22" t="s">
        <v>845</v>
      </c>
      <c r="L6" s="22" t="s">
        <v>836</v>
      </c>
      <c r="M6" s="22" t="s">
        <v>843</v>
      </c>
      <c r="N6" s="22" t="s">
        <v>838</v>
      </c>
      <c r="O6" s="22" t="s">
        <v>841</v>
      </c>
      <c r="P6" s="23" t="s">
        <v>840</v>
      </c>
      <c r="R6" s="48"/>
      <c r="S6" s="265"/>
      <c r="T6" s="265"/>
      <c r="U6" s="265"/>
    </row>
    <row r="7" spans="1:29" ht="15.6" x14ac:dyDescent="0.3">
      <c r="A7" s="42"/>
      <c r="B7" s="93" t="s">
        <v>219</v>
      </c>
      <c r="C7" s="899" t="s">
        <v>19</v>
      </c>
      <c r="D7" s="916"/>
      <c r="E7" s="916"/>
      <c r="F7" s="916"/>
      <c r="G7" s="916"/>
      <c r="H7" s="916"/>
      <c r="I7" s="916"/>
      <c r="J7" s="916"/>
      <c r="K7" s="916"/>
      <c r="L7" s="916"/>
      <c r="M7" s="916"/>
      <c r="N7" s="916"/>
      <c r="O7" s="916"/>
      <c r="P7" s="900"/>
      <c r="R7" s="48"/>
      <c r="S7" s="265"/>
      <c r="T7" s="265"/>
      <c r="U7" s="265"/>
    </row>
    <row r="8" spans="1:29" ht="15.6" x14ac:dyDescent="0.3">
      <c r="A8" s="42"/>
      <c r="B8" s="65" t="s">
        <v>195</v>
      </c>
      <c r="C8" s="901" t="s">
        <v>20</v>
      </c>
      <c r="D8" s="917"/>
      <c r="E8" s="917"/>
      <c r="F8" s="917"/>
      <c r="G8" s="931" t="s">
        <v>74</v>
      </c>
      <c r="H8" s="931"/>
      <c r="I8" s="931"/>
      <c r="J8" s="931"/>
      <c r="K8" s="917" t="s">
        <v>20</v>
      </c>
      <c r="L8" s="917"/>
      <c r="M8" s="917"/>
      <c r="N8" s="917"/>
      <c r="O8" s="917"/>
      <c r="P8" s="902"/>
      <c r="R8" s="48"/>
      <c r="S8" s="265"/>
      <c r="T8" s="265"/>
      <c r="U8" s="265"/>
    </row>
    <row r="9" spans="1:29" ht="15.6" x14ac:dyDescent="0.3">
      <c r="A9" s="42"/>
      <c r="B9" s="65" t="s">
        <v>196</v>
      </c>
      <c r="C9" s="901" t="s">
        <v>658</v>
      </c>
      <c r="D9" s="923"/>
      <c r="E9" s="922" t="s">
        <v>636</v>
      </c>
      <c r="F9" s="923"/>
      <c r="G9" s="922" t="s">
        <v>637</v>
      </c>
      <c r="H9" s="923"/>
      <c r="I9" s="922" t="s">
        <v>638</v>
      </c>
      <c r="J9" s="923"/>
      <c r="K9" s="922" t="s">
        <v>639</v>
      </c>
      <c r="L9" s="923"/>
      <c r="M9" s="922" t="s">
        <v>640</v>
      </c>
      <c r="N9" s="923"/>
      <c r="O9" s="922" t="s">
        <v>641</v>
      </c>
      <c r="P9" s="902"/>
      <c r="R9" s="48"/>
      <c r="S9" s="265"/>
      <c r="T9" s="265"/>
      <c r="U9" s="265"/>
    </row>
    <row r="10" spans="1:29" ht="15.6" x14ac:dyDescent="0.3">
      <c r="A10" s="42"/>
      <c r="B10" s="65" t="s">
        <v>1099</v>
      </c>
      <c r="C10" s="901">
        <v>30</v>
      </c>
      <c r="D10" s="923"/>
      <c r="E10" s="922">
        <v>44</v>
      </c>
      <c r="F10" s="923"/>
      <c r="G10" s="922">
        <v>31</v>
      </c>
      <c r="H10" s="923"/>
      <c r="I10" s="922">
        <v>34</v>
      </c>
      <c r="J10" s="923"/>
      <c r="K10" s="922">
        <v>43</v>
      </c>
      <c r="L10" s="923"/>
      <c r="M10" s="922">
        <v>46</v>
      </c>
      <c r="N10" s="923"/>
      <c r="O10" s="922">
        <v>50</v>
      </c>
      <c r="P10" s="902"/>
      <c r="R10" s="48"/>
      <c r="S10" s="265"/>
      <c r="T10" s="265"/>
      <c r="U10" s="265"/>
    </row>
    <row r="11" spans="1:29" ht="15.6" x14ac:dyDescent="0.3">
      <c r="A11" s="42"/>
      <c r="B11" s="360" t="s">
        <v>876</v>
      </c>
      <c r="C11" s="536"/>
      <c r="D11" s="642"/>
      <c r="E11" s="642"/>
      <c r="F11" s="642"/>
      <c r="G11" s="642"/>
      <c r="H11" s="642"/>
      <c r="I11" s="642"/>
      <c r="J11" s="642"/>
      <c r="K11" s="642"/>
      <c r="L11" s="642"/>
      <c r="M11" s="642"/>
      <c r="N11" s="642"/>
      <c r="O11" s="642"/>
      <c r="P11" s="643"/>
      <c r="R11" s="48"/>
      <c r="S11" s="265"/>
      <c r="T11" s="265"/>
      <c r="U11" s="265"/>
    </row>
    <row r="12" spans="1:29" ht="15.6" x14ac:dyDescent="0.3">
      <c r="A12" s="42"/>
      <c r="B12" s="359" t="s">
        <v>237</v>
      </c>
      <c r="C12" s="901">
        <v>0.25</v>
      </c>
      <c r="D12" s="923"/>
      <c r="E12" s="922">
        <v>1.1000000000000001</v>
      </c>
      <c r="F12" s="923"/>
      <c r="G12" s="922">
        <v>0.59</v>
      </c>
      <c r="H12" s="923"/>
      <c r="I12" s="922">
        <v>7.9</v>
      </c>
      <c r="J12" s="923"/>
      <c r="K12" s="922">
        <v>7.4</v>
      </c>
      <c r="L12" s="923"/>
      <c r="M12" s="922">
        <v>11</v>
      </c>
      <c r="N12" s="923"/>
      <c r="O12" s="922">
        <v>18</v>
      </c>
      <c r="P12" s="902"/>
      <c r="R12" s="48"/>
      <c r="S12" s="265"/>
      <c r="T12" s="265"/>
      <c r="U12" s="265"/>
    </row>
    <row r="13" spans="1:29" ht="16.2" thickBot="1" x14ac:dyDescent="0.35">
      <c r="A13" s="42"/>
      <c r="B13" s="167" t="s">
        <v>220</v>
      </c>
      <c r="C13" s="539"/>
      <c r="D13" s="165"/>
      <c r="E13" s="151"/>
      <c r="F13" s="151"/>
      <c r="G13" s="151"/>
      <c r="H13" s="151"/>
      <c r="I13" s="151"/>
      <c r="J13" s="151"/>
      <c r="K13" s="151"/>
      <c r="L13" s="151"/>
      <c r="M13" s="151"/>
      <c r="N13" s="151"/>
      <c r="O13" s="151"/>
      <c r="P13" s="152"/>
      <c r="R13" s="48"/>
      <c r="S13" s="265"/>
      <c r="T13" s="265"/>
      <c r="U13" s="265"/>
    </row>
    <row r="14" spans="1:29" x14ac:dyDescent="0.3">
      <c r="A14" s="42"/>
      <c r="B14" s="43"/>
      <c r="C14" s="543"/>
      <c r="D14" s="543"/>
      <c r="E14" s="543"/>
      <c r="F14" s="543"/>
      <c r="G14" s="36"/>
      <c r="H14" s="36"/>
      <c r="I14" s="36"/>
      <c r="J14" s="36"/>
      <c r="K14" s="36"/>
      <c r="L14" s="36"/>
      <c r="M14" s="36"/>
      <c r="N14" s="36"/>
      <c r="O14" s="36"/>
      <c r="P14" s="36"/>
    </row>
    <row r="15" spans="1:29" ht="15.6" x14ac:dyDescent="0.3">
      <c r="A15" s="42"/>
      <c r="B15" s="265"/>
      <c r="S15" s="36"/>
      <c r="T15" s="36"/>
      <c r="U15" s="262"/>
      <c r="V15" s="262"/>
      <c r="W15" s="906"/>
      <c r="X15" s="906"/>
      <c r="Y15" s="906"/>
      <c r="Z15" s="906"/>
      <c r="AA15" s="906"/>
      <c r="AB15" s="906"/>
      <c r="AC15" s="36"/>
    </row>
    <row r="16" spans="1:29" ht="16.2" thickBot="1" x14ac:dyDescent="0.35">
      <c r="A16" s="42" t="s">
        <v>121</v>
      </c>
      <c r="B16" s="265" t="s">
        <v>225</v>
      </c>
      <c r="S16" s="36"/>
      <c r="T16" s="262"/>
      <c r="U16" s="36"/>
      <c r="V16" s="36"/>
      <c r="W16" s="36"/>
      <c r="X16" s="36"/>
      <c r="Y16" s="36"/>
      <c r="Z16" s="36"/>
      <c r="AA16" s="55"/>
      <c r="AB16" s="36"/>
      <c r="AC16" s="36"/>
    </row>
    <row r="17" spans="1:95" ht="29.4" thickBot="1" x14ac:dyDescent="0.35">
      <c r="B17" s="63"/>
      <c r="C17" s="632" t="str">
        <f>C$6</f>
        <v>ATM103-Pl-30-B</v>
      </c>
      <c r="D17" s="22" t="str">
        <f>D$6</f>
        <v>ATM103-Pw-33-B</v>
      </c>
      <c r="E17" s="22" t="str">
        <f>E$6</f>
        <v>ATM104-Pl-44-B</v>
      </c>
      <c r="F17" s="22" t="str">
        <f t="shared" ref="F17:O17" si="0">F$6</f>
        <v>ATM104-Pw-44-B</v>
      </c>
      <c r="G17" s="22" t="str">
        <f t="shared" si="0"/>
        <v>ATM105-Pl-31-B</v>
      </c>
      <c r="H17" s="22" t="str">
        <f t="shared" si="0"/>
        <v>ATM105-Pw-31-B</v>
      </c>
      <c r="I17" s="22" t="str">
        <f t="shared" si="0"/>
        <v>ATM105-Pl-34-B</v>
      </c>
      <c r="J17" s="22" t="str">
        <f t="shared" si="0"/>
        <v>ATM105-Pw-34-B</v>
      </c>
      <c r="K17" s="22" t="str">
        <f t="shared" si="0"/>
        <v>ATM106-Pl-43-B</v>
      </c>
      <c r="L17" s="22" t="str">
        <f t="shared" si="0"/>
        <v>ATM106-Pw-43-B</v>
      </c>
      <c r="M17" s="22" t="str">
        <f t="shared" si="0"/>
        <v>ATM106-Pl-46-B</v>
      </c>
      <c r="N17" s="22" t="str">
        <f t="shared" si="0"/>
        <v>ATM106-Pw-46-B</v>
      </c>
      <c r="O17" s="22" t="str">
        <f t="shared" si="0"/>
        <v>ATM106-Pl-50-B</v>
      </c>
      <c r="P17" s="23" t="str">
        <f>P$6</f>
        <v>ATM106-Pw-50-B</v>
      </c>
      <c r="S17" s="36"/>
      <c r="T17" s="262"/>
      <c r="U17" s="36"/>
      <c r="V17" s="36"/>
      <c r="W17" s="36"/>
      <c r="X17" s="36"/>
      <c r="Y17" s="36"/>
      <c r="Z17" s="36"/>
      <c r="AA17" s="55"/>
      <c r="AB17" s="36"/>
      <c r="AC17" s="36"/>
    </row>
    <row r="18" spans="1:95" x14ac:dyDescent="0.3">
      <c r="B18" s="65" t="s">
        <v>221</v>
      </c>
      <c r="C18" s="635" t="s">
        <v>10</v>
      </c>
      <c r="D18" s="635" t="s">
        <v>1</v>
      </c>
      <c r="E18" s="635" t="s">
        <v>10</v>
      </c>
      <c r="F18" s="635" t="s">
        <v>1</v>
      </c>
      <c r="G18" s="272" t="s">
        <v>10</v>
      </c>
      <c r="H18" s="272" t="s">
        <v>1</v>
      </c>
      <c r="I18" s="272" t="s">
        <v>10</v>
      </c>
      <c r="J18" s="272" t="s">
        <v>1</v>
      </c>
      <c r="K18" s="272" t="s">
        <v>10</v>
      </c>
      <c r="L18" s="272" t="s">
        <v>1</v>
      </c>
      <c r="M18" s="272" t="s">
        <v>10</v>
      </c>
      <c r="N18" s="272" t="s">
        <v>1</v>
      </c>
      <c r="O18" s="272" t="s">
        <v>10</v>
      </c>
      <c r="P18" s="636" t="s">
        <v>1</v>
      </c>
      <c r="S18" s="36"/>
      <c r="T18" s="262"/>
      <c r="U18" s="36"/>
      <c r="V18" s="36"/>
      <c r="W18" s="36"/>
      <c r="X18" s="36"/>
      <c r="Y18" s="36"/>
      <c r="Z18" s="36"/>
      <c r="AA18" s="36"/>
      <c r="AB18" s="36"/>
      <c r="AC18" s="36"/>
    </row>
    <row r="19" spans="1:95" x14ac:dyDescent="0.3">
      <c r="A19" s="552"/>
      <c r="B19" s="204" t="s">
        <v>1086</v>
      </c>
      <c r="C19" s="637" t="s">
        <v>1095</v>
      </c>
      <c r="D19" s="626"/>
      <c r="E19" s="468" t="s">
        <v>1095</v>
      </c>
      <c r="F19" s="468"/>
      <c r="G19" s="627" t="s">
        <v>1095</v>
      </c>
      <c r="H19" s="627"/>
      <c r="I19" s="627" t="s">
        <v>1095</v>
      </c>
      <c r="J19" s="627"/>
      <c r="K19" s="627" t="s">
        <v>1095</v>
      </c>
      <c r="L19" s="627"/>
      <c r="M19" s="627" t="s">
        <v>1095</v>
      </c>
      <c r="N19" s="627"/>
      <c r="O19" s="627" t="s">
        <v>1095</v>
      </c>
      <c r="P19" s="638"/>
      <c r="Q19" s="552"/>
      <c r="Z19" s="36"/>
      <c r="AA19" s="36"/>
      <c r="AB19" s="36"/>
      <c r="AC19" s="36"/>
    </row>
    <row r="20" spans="1:95" x14ac:dyDescent="0.3">
      <c r="B20" s="65" t="s">
        <v>223</v>
      </c>
      <c r="C20" s="208" t="s">
        <v>661</v>
      </c>
      <c r="D20" s="209" t="s">
        <v>662</v>
      </c>
      <c r="E20" s="209" t="s">
        <v>661</v>
      </c>
      <c r="F20" s="209" t="s">
        <v>662</v>
      </c>
      <c r="G20" s="209" t="s">
        <v>661</v>
      </c>
      <c r="H20" s="209" t="s">
        <v>662</v>
      </c>
      <c r="I20" s="209" t="s">
        <v>661</v>
      </c>
      <c r="J20" s="209" t="s">
        <v>662</v>
      </c>
      <c r="K20" s="209" t="s">
        <v>661</v>
      </c>
      <c r="L20" s="209" t="s">
        <v>662</v>
      </c>
      <c r="M20" s="209" t="s">
        <v>661</v>
      </c>
      <c r="N20" s="209" t="s">
        <v>662</v>
      </c>
      <c r="O20" s="209" t="s">
        <v>661</v>
      </c>
      <c r="P20" s="212" t="s">
        <v>662</v>
      </c>
      <c r="S20" s="36"/>
      <c r="T20" s="262"/>
      <c r="U20" s="36"/>
      <c r="V20" s="36"/>
      <c r="W20" s="36"/>
      <c r="X20" s="36"/>
      <c r="Y20" s="36"/>
      <c r="Z20" s="36"/>
      <c r="AA20" s="55"/>
      <c r="AB20" s="36"/>
      <c r="AC20" s="36"/>
    </row>
    <row r="21" spans="1:95" x14ac:dyDescent="0.3">
      <c r="B21" s="204" t="s">
        <v>119</v>
      </c>
      <c r="C21" s="637">
        <v>25</v>
      </c>
      <c r="D21" s="626" t="s">
        <v>548</v>
      </c>
      <c r="E21" s="468">
        <v>25</v>
      </c>
      <c r="F21" s="468" t="s">
        <v>549</v>
      </c>
      <c r="G21" s="468">
        <v>25</v>
      </c>
      <c r="H21" s="270" t="s">
        <v>550</v>
      </c>
      <c r="I21" s="468">
        <v>25</v>
      </c>
      <c r="J21" s="270" t="s">
        <v>551</v>
      </c>
      <c r="K21" s="468">
        <v>25</v>
      </c>
      <c r="L21" s="270" t="s">
        <v>552</v>
      </c>
      <c r="M21" s="468">
        <v>25</v>
      </c>
      <c r="N21" s="270" t="s">
        <v>553</v>
      </c>
      <c r="O21" s="468">
        <v>25</v>
      </c>
      <c r="P21" s="275" t="s">
        <v>552</v>
      </c>
    </row>
    <row r="22" spans="1:95" ht="15.6" x14ac:dyDescent="0.3">
      <c r="B22" s="65" t="s">
        <v>222</v>
      </c>
      <c r="C22" s="924" t="s">
        <v>108</v>
      </c>
      <c r="D22" s="925"/>
      <c r="E22" s="925"/>
      <c r="F22" s="925"/>
      <c r="G22" s="925"/>
      <c r="H22" s="925"/>
      <c r="I22" s="925"/>
      <c r="J22" s="925"/>
      <c r="K22" s="925"/>
      <c r="L22" s="925"/>
      <c r="M22" s="925"/>
      <c r="N22" s="925"/>
      <c r="O22" s="925"/>
      <c r="P22" s="926"/>
      <c r="R22" s="48" t="s">
        <v>121</v>
      </c>
      <c r="S22" s="898" t="s">
        <v>751</v>
      </c>
      <c r="T22" s="898"/>
      <c r="U22" s="898"/>
      <c r="V22" s="898"/>
      <c r="W22" s="898"/>
      <c r="X22" s="898"/>
      <c r="Y22" s="898"/>
    </row>
    <row r="23" spans="1:95" ht="15" customHeight="1" x14ac:dyDescent="0.3">
      <c r="B23" s="100" t="s">
        <v>199</v>
      </c>
      <c r="C23" s="536"/>
      <c r="D23" s="641"/>
      <c r="E23" s="642"/>
      <c r="F23" s="642"/>
      <c r="G23" s="277"/>
      <c r="H23" s="277"/>
      <c r="I23" s="277"/>
      <c r="J23" s="277"/>
      <c r="K23" s="277"/>
      <c r="L23" s="277"/>
      <c r="M23" s="277"/>
      <c r="N23" s="277"/>
      <c r="O23" s="277"/>
      <c r="P23" s="278"/>
      <c r="S23" s="950" t="s">
        <v>1103</v>
      </c>
      <c r="T23" s="950"/>
      <c r="U23" s="950"/>
      <c r="V23" s="950"/>
      <c r="W23" s="950"/>
      <c r="X23" s="950"/>
      <c r="Y23" s="950"/>
      <c r="Z23" s="950"/>
      <c r="AA23" s="950"/>
      <c r="AB23" s="950"/>
      <c r="AC23" s="950"/>
      <c r="AD23" s="950"/>
      <c r="AE23" s="950"/>
      <c r="AF23" s="950"/>
      <c r="AG23" s="950"/>
      <c r="AH23" s="950"/>
      <c r="AI23" s="950"/>
      <c r="AJ23" s="950"/>
      <c r="AK23" s="950"/>
      <c r="AL23" s="950"/>
      <c r="AM23" s="950"/>
      <c r="AN23" s="950"/>
      <c r="AO23" s="950"/>
      <c r="AP23" s="950"/>
    </row>
    <row r="24" spans="1:95" ht="15.75" customHeight="1" x14ac:dyDescent="0.3">
      <c r="A24" s="552"/>
      <c r="B24" s="494" t="s">
        <v>879</v>
      </c>
      <c r="C24" s="536"/>
      <c r="D24" s="642"/>
      <c r="E24" s="642"/>
      <c r="F24" s="642"/>
      <c r="G24" s="642"/>
      <c r="H24" s="642"/>
      <c r="I24" s="642"/>
      <c r="J24" s="642"/>
      <c r="K24" s="642"/>
      <c r="L24" s="642"/>
      <c r="M24" s="642"/>
      <c r="N24" s="642"/>
      <c r="O24" s="642"/>
      <c r="P24" s="643"/>
      <c r="Q24" s="552"/>
      <c r="S24" s="543"/>
      <c r="T24" s="543"/>
      <c r="U24" s="543"/>
      <c r="V24" s="543"/>
      <c r="W24" s="543"/>
      <c r="X24" s="543"/>
      <c r="Y24" s="543"/>
      <c r="Z24" s="543"/>
      <c r="AA24" s="543"/>
      <c r="AB24" s="543"/>
      <c r="AC24" s="543"/>
      <c r="AD24" s="543"/>
      <c r="AE24" s="543"/>
      <c r="AF24" s="543"/>
      <c r="AG24" s="543"/>
      <c r="AH24" s="543"/>
      <c r="AI24" s="543"/>
      <c r="AJ24" s="543"/>
      <c r="AK24" s="543"/>
      <c r="AL24" s="543"/>
      <c r="AM24" s="543"/>
      <c r="AN24" s="221"/>
      <c r="AO24" s="221"/>
      <c r="AP24" s="221"/>
      <c r="AQ24" s="221"/>
      <c r="AR24" s="221"/>
      <c r="AS24" s="221"/>
      <c r="AT24" s="221"/>
      <c r="AU24" s="221"/>
      <c r="AV24" s="221"/>
      <c r="AW24" s="221"/>
      <c r="AX24" s="543"/>
      <c r="AY24" s="543"/>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row>
    <row r="25" spans="1:95" x14ac:dyDescent="0.3">
      <c r="B25" s="65" t="s">
        <v>56</v>
      </c>
      <c r="C25" s="901" t="s">
        <v>657</v>
      </c>
      <c r="D25" s="917"/>
      <c r="E25" s="917"/>
      <c r="F25" s="917"/>
      <c r="G25" s="917"/>
      <c r="H25" s="917"/>
      <c r="I25" s="917"/>
      <c r="J25" s="917"/>
      <c r="K25" s="917"/>
      <c r="L25" s="917"/>
      <c r="M25" s="917"/>
      <c r="N25" s="917"/>
      <c r="O25" s="917"/>
      <c r="P25" s="902"/>
      <c r="S25" s="543"/>
      <c r="T25" s="543"/>
      <c r="U25" s="543"/>
      <c r="V25" s="543"/>
      <c r="W25" s="543"/>
      <c r="X25" s="543"/>
      <c r="Y25" s="543"/>
      <c r="Z25" s="543"/>
      <c r="AA25" s="921"/>
      <c r="AB25" s="921"/>
      <c r="AC25" s="921"/>
      <c r="AD25" s="921"/>
      <c r="AE25" s="921"/>
      <c r="AF25" s="662"/>
      <c r="AG25" s="543"/>
      <c r="AH25" s="543"/>
      <c r="AI25" s="543"/>
      <c r="AJ25" s="543"/>
      <c r="AK25" s="921"/>
      <c r="AL25" s="921"/>
      <c r="AM25" s="921"/>
      <c r="AN25" s="921"/>
      <c r="AO25" s="921"/>
      <c r="AP25" s="543"/>
      <c r="AQ25" s="543"/>
      <c r="AR25" s="543"/>
      <c r="AS25" s="543"/>
      <c r="AT25" s="543"/>
      <c r="AU25" s="543"/>
      <c r="AV25" s="221"/>
      <c r="AW25" s="221"/>
      <c r="AX25" s="543"/>
      <c r="AY25" s="543"/>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row>
    <row r="26" spans="1:95" s="149" customFormat="1" ht="15" thickBot="1" x14ac:dyDescent="0.35">
      <c r="A26" s="300"/>
      <c r="B26" s="167" t="s">
        <v>220</v>
      </c>
      <c r="C26" s="539"/>
      <c r="D26" s="165"/>
      <c r="E26" s="151"/>
      <c r="F26" s="151"/>
      <c r="G26" s="151"/>
      <c r="H26" s="151"/>
      <c r="I26" s="151"/>
      <c r="J26" s="151"/>
      <c r="K26" s="151"/>
      <c r="L26" s="151"/>
      <c r="M26" s="151"/>
      <c r="N26" s="151"/>
      <c r="O26" s="151"/>
      <c r="P26" s="152"/>
      <c r="Q26" s="300"/>
      <c r="R26" s="40"/>
      <c r="S26" s="951"/>
      <c r="T26" s="906"/>
      <c r="U26" s="906"/>
      <c r="V26" s="906"/>
      <c r="W26" s="906"/>
      <c r="X26" s="906"/>
      <c r="Y26" s="906"/>
      <c r="Z26" s="549"/>
      <c r="AA26" s="543"/>
      <c r="AB26" s="621"/>
      <c r="AC26" s="621"/>
      <c r="AD26" s="621"/>
      <c r="AE26" s="621"/>
      <c r="AF26" s="621"/>
      <c r="AG26" s="621"/>
      <c r="AH26" s="543"/>
      <c r="AI26" s="221"/>
      <c r="AJ26" s="221"/>
      <c r="AK26" s="221"/>
      <c r="AL26" s="221"/>
      <c r="AM26" s="221"/>
      <c r="AN26" s="221"/>
      <c r="AO26" s="221"/>
      <c r="AP26" s="543"/>
      <c r="AQ26" s="221"/>
      <c r="AR26" s="221"/>
      <c r="AS26" s="221"/>
      <c r="AT26" s="221"/>
      <c r="AU26" s="221"/>
      <c r="AV26" s="312"/>
      <c r="AW26" s="312"/>
      <c r="AX26" s="543"/>
      <c r="AY26" s="543"/>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row>
    <row r="27" spans="1:95" x14ac:dyDescent="0.3">
      <c r="B27" s="43"/>
      <c r="C27" s="949" t="s">
        <v>659</v>
      </c>
      <c r="D27" s="949"/>
      <c r="E27" s="949"/>
      <c r="F27" s="949"/>
      <c r="G27" s="36"/>
      <c r="H27" s="36"/>
      <c r="I27" s="36"/>
      <c r="J27" s="36"/>
      <c r="K27" s="36"/>
      <c r="L27" s="36"/>
      <c r="M27" s="36"/>
      <c r="N27" s="36"/>
      <c r="O27" s="36"/>
      <c r="P27" s="36"/>
      <c r="S27" s="951"/>
      <c r="T27" s="621"/>
      <c r="U27" s="621"/>
      <c r="V27" s="621"/>
      <c r="W27" s="621"/>
      <c r="X27" s="621"/>
      <c r="Y27" s="621"/>
      <c r="Z27" s="543"/>
      <c r="AA27" s="221"/>
      <c r="AB27" s="663"/>
      <c r="AC27" s="663"/>
      <c r="AD27" s="664"/>
      <c r="AE27" s="621"/>
      <c r="AF27" s="221"/>
      <c r="AG27" s="663"/>
      <c r="AH27" s="663"/>
      <c r="AI27" s="663"/>
      <c r="AJ27" s="543"/>
      <c r="AK27" s="221"/>
      <c r="AL27" s="663"/>
      <c r="AM27" s="663"/>
      <c r="AN27" s="663"/>
      <c r="AO27" s="221"/>
      <c r="AP27" s="221"/>
      <c r="AQ27" s="663"/>
      <c r="AR27" s="663"/>
      <c r="AS27" s="663"/>
      <c r="AT27" s="221"/>
      <c r="AU27" s="221"/>
      <c r="AV27" s="312"/>
      <c r="AW27" s="312"/>
      <c r="AX27" s="543"/>
      <c r="AY27" s="543"/>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row>
    <row r="28" spans="1:95" x14ac:dyDescent="0.3">
      <c r="B28" s="43"/>
      <c r="C28" s="210" t="s">
        <v>661</v>
      </c>
      <c r="D28" s="921" t="s">
        <v>642</v>
      </c>
      <c r="E28" s="921"/>
      <c r="F28" s="921"/>
      <c r="G28" s="921"/>
      <c r="H28" s="921"/>
      <c r="I28" s="36"/>
      <c r="J28" s="36"/>
      <c r="K28" s="36"/>
      <c r="L28" s="36"/>
      <c r="M28" s="36"/>
      <c r="N28" s="36"/>
      <c r="O28" s="36"/>
      <c r="P28" s="36"/>
      <c r="S28" s="543"/>
      <c r="T28" s="543"/>
      <c r="U28" s="543"/>
      <c r="V28" s="543"/>
      <c r="W28" s="543"/>
      <c r="X28" s="543"/>
      <c r="Y28" s="543"/>
      <c r="Z28" s="543"/>
      <c r="AA28" s="281"/>
      <c r="AB28" s="663"/>
      <c r="AC28" s="665"/>
      <c r="AD28" s="665"/>
      <c r="AE28" s="543"/>
      <c r="AF28" s="281"/>
      <c r="AG28" s="663"/>
      <c r="AH28" s="312"/>
      <c r="AI28" s="221"/>
      <c r="AJ28" s="549"/>
      <c r="AK28" s="221"/>
      <c r="AL28" s="663"/>
      <c r="AM28" s="666"/>
      <c r="AN28" s="666"/>
      <c r="AO28" s="312"/>
      <c r="AP28" s="281"/>
      <c r="AQ28" s="663"/>
      <c r="AR28" s="666"/>
      <c r="AS28" s="666"/>
      <c r="AT28" s="221"/>
      <c r="AU28" s="221"/>
      <c r="AV28" s="312"/>
      <c r="AW28" s="312"/>
      <c r="AX28" s="543"/>
      <c r="AY28" s="543"/>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row>
    <row r="29" spans="1:95" ht="15" customHeight="1" x14ac:dyDescent="0.3">
      <c r="B29" s="43"/>
      <c r="C29" s="210" t="s">
        <v>662</v>
      </c>
      <c r="D29" s="921" t="s">
        <v>647</v>
      </c>
      <c r="E29" s="921"/>
      <c r="F29" s="921"/>
      <c r="G29" s="921"/>
      <c r="H29" s="921"/>
      <c r="I29" s="921"/>
      <c r="J29" s="36"/>
      <c r="K29" s="36"/>
      <c r="L29" s="36"/>
      <c r="M29" s="36"/>
      <c r="N29" s="36"/>
      <c r="O29" s="36"/>
      <c r="P29" s="36"/>
      <c r="R29" s="202"/>
      <c r="S29" s="543"/>
      <c r="T29" s="543"/>
      <c r="U29" s="543"/>
      <c r="V29" s="543"/>
      <c r="W29" s="543"/>
      <c r="X29" s="543"/>
      <c r="Y29" s="543"/>
      <c r="Z29" s="543"/>
      <c r="AA29" s="281"/>
      <c r="AB29" s="663"/>
      <c r="AC29" s="665"/>
      <c r="AD29" s="665"/>
      <c r="AE29" s="543"/>
      <c r="AF29" s="951"/>
      <c r="AG29" s="952"/>
      <c r="AH29" s="312"/>
      <c r="AI29" s="312"/>
      <c r="AJ29" s="543"/>
      <c r="AK29" s="221"/>
      <c r="AL29" s="663"/>
      <c r="AM29" s="666"/>
      <c r="AN29" s="666"/>
      <c r="AO29" s="312"/>
      <c r="AP29" s="281"/>
      <c r="AQ29" s="663"/>
      <c r="AR29" s="666"/>
      <c r="AS29" s="666"/>
      <c r="AT29" s="221"/>
      <c r="AU29" s="221"/>
      <c r="AV29" s="312"/>
      <c r="AW29" s="312"/>
      <c r="AX29" s="543"/>
      <c r="AY29" s="549"/>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row>
    <row r="30" spans="1:95" ht="15" customHeight="1" thickBot="1" x14ac:dyDescent="0.35">
      <c r="A30" s="42" t="s">
        <v>121</v>
      </c>
      <c r="B30" s="265" t="s">
        <v>226</v>
      </c>
      <c r="C30" s="542"/>
      <c r="D30" s="542"/>
      <c r="E30" s="542"/>
      <c r="F30" s="542"/>
      <c r="G30" s="18"/>
      <c r="H30" s="18"/>
      <c r="I30" s="18"/>
      <c r="J30" s="18"/>
      <c r="K30" s="18"/>
      <c r="L30" s="18"/>
      <c r="M30" s="18"/>
      <c r="N30" s="18"/>
      <c r="O30" s="18"/>
      <c r="P30" s="18"/>
      <c r="S30" s="543"/>
      <c r="T30" s="543"/>
      <c r="U30" s="543"/>
      <c r="V30" s="543"/>
      <c r="W30" s="543"/>
      <c r="X30" s="543"/>
      <c r="Y30" s="543"/>
      <c r="Z30" s="543"/>
      <c r="AA30" s="281"/>
      <c r="AB30" s="663"/>
      <c r="AC30" s="665"/>
      <c r="AD30" s="665"/>
      <c r="AE30" s="543"/>
      <c r="AF30" s="951"/>
      <c r="AG30" s="952"/>
      <c r="AH30" s="312"/>
      <c r="AI30" s="221"/>
      <c r="AJ30" s="543"/>
      <c r="AK30" s="221"/>
      <c r="AL30" s="663"/>
      <c r="AM30" s="666"/>
      <c r="AN30" s="666"/>
      <c r="AO30" s="312"/>
      <c r="AP30" s="281"/>
      <c r="AQ30" s="663"/>
      <c r="AR30" s="666"/>
      <c r="AS30" s="666"/>
      <c r="AT30" s="221"/>
      <c r="AU30" s="221"/>
      <c r="AV30" s="312"/>
      <c r="AW30" s="312"/>
      <c r="AX30" s="543"/>
      <c r="AY30" s="543"/>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row>
    <row r="31" spans="1:95" ht="29.4" thickBot="1" x14ac:dyDescent="0.35">
      <c r="A31" s="149"/>
      <c r="B31" s="67"/>
      <c r="C31" s="632" t="str">
        <f>C$6</f>
        <v>ATM103-Pl-30-B</v>
      </c>
      <c r="D31" s="22" t="str">
        <f>D$6</f>
        <v>ATM103-Pw-33-B</v>
      </c>
      <c r="E31" s="22" t="str">
        <f>E$6</f>
        <v>ATM104-Pl-44-B</v>
      </c>
      <c r="F31" s="22" t="str">
        <f t="shared" ref="F31:O31" si="1">F$6</f>
        <v>ATM104-Pw-44-B</v>
      </c>
      <c r="G31" s="22" t="str">
        <f t="shared" si="1"/>
        <v>ATM105-Pl-31-B</v>
      </c>
      <c r="H31" s="22" t="str">
        <f t="shared" si="1"/>
        <v>ATM105-Pw-31-B</v>
      </c>
      <c r="I31" s="22" t="str">
        <f t="shared" si="1"/>
        <v>ATM105-Pl-34-B</v>
      </c>
      <c r="J31" s="22" t="str">
        <f t="shared" si="1"/>
        <v>ATM105-Pw-34-B</v>
      </c>
      <c r="K31" s="22" t="str">
        <f t="shared" si="1"/>
        <v>ATM106-Pl-43-B</v>
      </c>
      <c r="L31" s="22" t="str">
        <f t="shared" si="1"/>
        <v>ATM106-Pw-43-B</v>
      </c>
      <c r="M31" s="22" t="str">
        <f t="shared" si="1"/>
        <v>ATM106-Pl-46-B</v>
      </c>
      <c r="N31" s="22" t="str">
        <f t="shared" si="1"/>
        <v>ATM106-Pw-46-B</v>
      </c>
      <c r="O31" s="22" t="str">
        <f t="shared" si="1"/>
        <v>ATM106-Pl-50-B</v>
      </c>
      <c r="P31" s="23" t="str">
        <f>P$6</f>
        <v>ATM106-Pw-50-B</v>
      </c>
      <c r="Q31" s="149"/>
      <c r="S31" s="543"/>
      <c r="T31" s="543"/>
      <c r="U31" s="543"/>
      <c r="V31" s="543"/>
      <c r="W31" s="543"/>
      <c r="X31" s="543"/>
      <c r="Y31" s="543"/>
      <c r="Z31" s="543"/>
      <c r="AA31" s="951"/>
      <c r="AB31" s="952"/>
      <c r="AC31" s="665"/>
      <c r="AD31" s="667"/>
      <c r="AE31" s="543"/>
      <c r="AF31" s="281"/>
      <c r="AG31" s="663"/>
      <c r="AH31" s="312"/>
      <c r="AI31" s="221"/>
      <c r="AJ31" s="543"/>
      <c r="AK31" s="221"/>
      <c r="AL31" s="663"/>
      <c r="AM31" s="666"/>
      <c r="AN31" s="666"/>
      <c r="AO31" s="312"/>
      <c r="AP31" s="662"/>
      <c r="AQ31" s="663"/>
      <c r="AR31" s="666"/>
      <c r="AS31" s="666"/>
      <c r="AT31" s="221"/>
      <c r="AU31" s="221"/>
      <c r="AV31" s="312"/>
      <c r="AW31" s="312"/>
      <c r="AX31" s="543"/>
      <c r="AY31" s="543"/>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row>
    <row r="32" spans="1:95" x14ac:dyDescent="0.3">
      <c r="B32" s="29" t="s">
        <v>2</v>
      </c>
      <c r="C32" s="899" t="s">
        <v>151</v>
      </c>
      <c r="D32" s="916"/>
      <c r="E32" s="916"/>
      <c r="F32" s="916"/>
      <c r="G32" s="916"/>
      <c r="H32" s="916"/>
      <c r="I32" s="916"/>
      <c r="J32" s="916"/>
      <c r="K32" s="916"/>
      <c r="L32" s="916"/>
      <c r="M32" s="916"/>
      <c r="N32" s="916"/>
      <c r="O32" s="916"/>
      <c r="P32" s="900"/>
      <c r="S32" s="543"/>
      <c r="T32" s="543"/>
      <c r="U32" s="543"/>
      <c r="V32" s="543"/>
      <c r="W32" s="543"/>
      <c r="X32" s="543"/>
      <c r="Y32" s="543"/>
      <c r="Z32" s="543"/>
      <c r="AA32" s="951"/>
      <c r="AB32" s="952"/>
      <c r="AC32" s="665"/>
      <c r="AD32" s="665"/>
      <c r="AE32" s="543"/>
      <c r="AF32" s="951"/>
      <c r="AG32" s="952"/>
      <c r="AH32" s="312"/>
      <c r="AI32" s="312"/>
      <c r="AJ32" s="543"/>
      <c r="AK32" s="221"/>
      <c r="AL32" s="663"/>
      <c r="AM32" s="666"/>
      <c r="AN32" s="668"/>
      <c r="AO32" s="312"/>
      <c r="AP32" s="662"/>
      <c r="AQ32" s="663"/>
      <c r="AR32" s="666"/>
      <c r="AS32" s="666"/>
      <c r="AT32" s="221"/>
      <c r="AU32" s="221"/>
      <c r="AV32" s="312"/>
      <c r="AW32" s="312"/>
      <c r="AX32" s="549"/>
      <c r="AY32" s="543"/>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row>
    <row r="33" spans="1:95" ht="15" customHeight="1" x14ac:dyDescent="0.3">
      <c r="B33" s="53" t="s">
        <v>11</v>
      </c>
      <c r="C33" s="953" t="s">
        <v>752</v>
      </c>
      <c r="D33" s="954"/>
      <c r="E33" s="954"/>
      <c r="F33" s="954"/>
      <c r="G33" s="954"/>
      <c r="H33" s="954"/>
      <c r="I33" s="954"/>
      <c r="J33" s="954"/>
      <c r="K33" s="954"/>
      <c r="L33" s="954"/>
      <c r="M33" s="954"/>
      <c r="N33" s="954"/>
      <c r="O33" s="954"/>
      <c r="P33" s="955"/>
      <c r="S33" s="543"/>
      <c r="T33" s="543"/>
      <c r="U33" s="543"/>
      <c r="V33" s="543"/>
      <c r="W33" s="543"/>
      <c r="X33" s="543"/>
      <c r="Y33" s="543"/>
      <c r="Z33" s="543"/>
      <c r="AA33" s="951"/>
      <c r="AB33" s="952"/>
      <c r="AC33" s="665"/>
      <c r="AD33" s="665"/>
      <c r="AE33" s="543"/>
      <c r="AF33" s="951"/>
      <c r="AG33" s="952"/>
      <c r="AH33" s="312"/>
      <c r="AI33" s="312"/>
      <c r="AJ33" s="543"/>
      <c r="AK33" s="221"/>
      <c r="AL33" s="663"/>
      <c r="AM33" s="666"/>
      <c r="AN33" s="666"/>
      <c r="AO33" s="312"/>
      <c r="AP33" s="662"/>
      <c r="AQ33" s="663"/>
      <c r="AR33" s="666"/>
      <c r="AS33" s="666"/>
      <c r="AT33" s="221"/>
      <c r="AU33" s="221"/>
      <c r="AV33" s="312"/>
      <c r="AW33" s="312"/>
      <c r="AX33" s="543"/>
      <c r="AY33" s="543"/>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row>
    <row r="34" spans="1:95" x14ac:dyDescent="0.3">
      <c r="B34" s="30" t="s">
        <v>12</v>
      </c>
      <c r="C34" s="901" t="s">
        <v>1112</v>
      </c>
      <c r="D34" s="917"/>
      <c r="E34" s="917"/>
      <c r="F34" s="917"/>
      <c r="G34" s="917"/>
      <c r="H34" s="917"/>
      <c r="I34" s="917"/>
      <c r="J34" s="917"/>
      <c r="K34" s="917"/>
      <c r="L34" s="917"/>
      <c r="M34" s="917"/>
      <c r="N34" s="917"/>
      <c r="O34" s="917"/>
      <c r="P34" s="902"/>
      <c r="S34" s="549"/>
      <c r="T34" s="549"/>
      <c r="U34" s="543"/>
      <c r="V34" s="236"/>
      <c r="W34" s="549"/>
      <c r="X34" s="549"/>
      <c r="Y34" s="549"/>
      <c r="Z34" s="543"/>
      <c r="AA34" s="951"/>
      <c r="AB34" s="952"/>
      <c r="AC34" s="665"/>
      <c r="AD34" s="665"/>
      <c r="AE34" s="549"/>
      <c r="AF34" s="951"/>
      <c r="AG34" s="952"/>
      <c r="AH34" s="312"/>
      <c r="AI34" s="312"/>
      <c r="AJ34" s="543"/>
      <c r="AK34" s="221"/>
      <c r="AL34" s="663"/>
      <c r="AM34" s="666"/>
      <c r="AN34" s="666"/>
      <c r="AO34" s="312"/>
      <c r="AP34" s="662"/>
      <c r="AQ34" s="663"/>
      <c r="AR34" s="666"/>
      <c r="AS34" s="666"/>
      <c r="AT34" s="221"/>
      <c r="AU34" s="221"/>
      <c r="AV34" s="543"/>
      <c r="AW34" s="543"/>
      <c r="AX34" s="543"/>
      <c r="AY34" s="543"/>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row>
    <row r="35" spans="1:95" x14ac:dyDescent="0.3">
      <c r="B35" s="106" t="s">
        <v>23</v>
      </c>
      <c r="C35" s="536"/>
      <c r="D35" s="641"/>
      <c r="E35" s="642"/>
      <c r="F35" s="642"/>
      <c r="G35" s="277"/>
      <c r="H35" s="277"/>
      <c r="I35" s="277"/>
      <c r="J35" s="277"/>
      <c r="K35" s="277"/>
      <c r="L35" s="277"/>
      <c r="M35" s="277"/>
      <c r="N35" s="277"/>
      <c r="O35" s="277"/>
      <c r="P35" s="278"/>
      <c r="S35" s="543"/>
      <c r="T35" s="221"/>
      <c r="U35" s="543"/>
      <c r="V35" s="221"/>
      <c r="W35" s="221"/>
      <c r="X35" s="221"/>
      <c r="Y35" s="221"/>
      <c r="Z35" s="543"/>
      <c r="AA35" s="951"/>
      <c r="AB35" s="952"/>
      <c r="AC35" s="665"/>
      <c r="AD35" s="665"/>
      <c r="AE35" s="221"/>
      <c r="AF35" s="951"/>
      <c r="AG35" s="952"/>
      <c r="AH35" s="312"/>
      <c r="AI35" s="221"/>
      <c r="AJ35" s="543"/>
      <c r="AK35" s="543"/>
      <c r="AL35" s="543"/>
      <c r="AM35" s="543"/>
      <c r="AN35" s="312"/>
      <c r="AO35" s="312"/>
      <c r="AP35" s="543"/>
      <c r="AQ35" s="221"/>
      <c r="AR35" s="221"/>
      <c r="AS35" s="221"/>
      <c r="AT35" s="221"/>
      <c r="AU35" s="221"/>
      <c r="AV35" s="543"/>
      <c r="AW35" s="543"/>
      <c r="AX35" s="543"/>
      <c r="AY35" s="543"/>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row>
    <row r="36" spans="1:95" x14ac:dyDescent="0.3">
      <c r="B36" s="30" t="s">
        <v>4</v>
      </c>
      <c r="C36" s="901" t="s">
        <v>576</v>
      </c>
      <c r="D36" s="917"/>
      <c r="E36" s="917"/>
      <c r="F36" s="917"/>
      <c r="G36" s="917"/>
      <c r="H36" s="917"/>
      <c r="I36" s="917"/>
      <c r="J36" s="917"/>
      <c r="K36" s="917"/>
      <c r="L36" s="917"/>
      <c r="M36" s="917"/>
      <c r="N36" s="917"/>
      <c r="O36" s="917"/>
      <c r="P36" s="902"/>
      <c r="R36" s="202"/>
      <c r="S36" s="543"/>
      <c r="T36" s="543"/>
      <c r="U36" s="543"/>
      <c r="V36" s="543"/>
      <c r="W36" s="543"/>
      <c r="X36" s="543"/>
      <c r="Y36" s="543"/>
      <c r="Z36" s="543"/>
      <c r="AA36" s="951"/>
      <c r="AB36" s="952"/>
      <c r="AC36" s="665"/>
      <c r="AD36" s="665"/>
      <c r="AE36" s="543"/>
      <c r="AF36" s="951"/>
      <c r="AG36" s="952"/>
      <c r="AH36" s="312"/>
      <c r="AI36" s="221"/>
      <c r="AJ36" s="543"/>
      <c r="AK36" s="543"/>
      <c r="AL36" s="543"/>
      <c r="AM36" s="543"/>
      <c r="AN36" s="312"/>
      <c r="AO36" s="312"/>
      <c r="AP36" s="543"/>
      <c r="AQ36" s="543"/>
      <c r="AR36" s="543"/>
      <c r="AS36" s="543"/>
      <c r="AT36" s="543"/>
      <c r="AU36" s="543"/>
      <c r="AV36" s="543"/>
      <c r="AW36" s="543"/>
      <c r="AX36" s="543"/>
      <c r="AY36" s="543"/>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row>
    <row r="37" spans="1:95" ht="15.75" customHeight="1" x14ac:dyDescent="0.3">
      <c r="B37" s="106" t="s">
        <v>3</v>
      </c>
      <c r="C37" s="536"/>
      <c r="D37" s="641"/>
      <c r="E37" s="642"/>
      <c r="F37" s="642"/>
      <c r="G37" s="277"/>
      <c r="H37" s="277"/>
      <c r="I37" s="277"/>
      <c r="J37" s="277"/>
      <c r="K37" s="277"/>
      <c r="L37" s="277"/>
      <c r="M37" s="277"/>
      <c r="N37" s="277"/>
      <c r="O37" s="277"/>
      <c r="P37" s="278"/>
      <c r="S37" s="543"/>
      <c r="T37" s="543"/>
      <c r="U37" s="543"/>
      <c r="V37" s="543"/>
      <c r="W37" s="543"/>
      <c r="X37" s="543"/>
      <c r="Y37" s="543"/>
      <c r="Z37" s="543"/>
      <c r="AA37" s="951"/>
      <c r="AB37" s="952"/>
      <c r="AC37" s="665"/>
      <c r="AD37" s="665"/>
      <c r="AE37" s="543"/>
      <c r="AF37" s="951"/>
      <c r="AG37" s="952"/>
      <c r="AH37" s="312"/>
      <c r="AI37" s="312"/>
      <c r="AJ37" s="543"/>
      <c r="AK37" s="543"/>
      <c r="AL37" s="543"/>
      <c r="AM37" s="543"/>
      <c r="AN37" s="312"/>
      <c r="AO37" s="312"/>
      <c r="AP37" s="543"/>
      <c r="AQ37" s="543"/>
      <c r="AR37" s="543"/>
      <c r="AS37" s="543"/>
      <c r="AT37" s="543"/>
      <c r="AU37" s="543"/>
      <c r="AV37" s="543"/>
      <c r="AW37" s="543"/>
      <c r="AX37" s="543"/>
      <c r="AY37" s="543"/>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row>
    <row r="38" spans="1:95" x14ac:dyDescent="0.3">
      <c r="B38" s="106" t="s">
        <v>229</v>
      </c>
      <c r="C38" s="536"/>
      <c r="D38" s="641"/>
      <c r="E38" s="642"/>
      <c r="F38" s="642"/>
      <c r="G38" s="277"/>
      <c r="H38" s="277"/>
      <c r="I38" s="277"/>
      <c r="J38" s="277"/>
      <c r="K38" s="277"/>
      <c r="L38" s="277"/>
      <c r="M38" s="277"/>
      <c r="N38" s="277"/>
      <c r="O38" s="277"/>
      <c r="P38" s="278"/>
      <c r="S38" s="543"/>
      <c r="T38" s="543"/>
      <c r="U38" s="543"/>
      <c r="V38" s="543"/>
      <c r="W38" s="543"/>
      <c r="X38" s="543"/>
      <c r="Y38" s="543"/>
      <c r="Z38" s="543"/>
      <c r="AA38" s="951"/>
      <c r="AB38" s="952"/>
      <c r="AC38" s="665"/>
      <c r="AD38" s="665"/>
      <c r="AE38" s="543"/>
      <c r="AF38" s="951"/>
      <c r="AG38" s="952"/>
      <c r="AH38" s="312"/>
      <c r="AI38" s="312"/>
      <c r="AJ38" s="543"/>
      <c r="AK38" s="543"/>
      <c r="AL38" s="543"/>
      <c r="AM38" s="543"/>
      <c r="AN38" s="312"/>
      <c r="AO38" s="312"/>
      <c r="AP38" s="543"/>
      <c r="AQ38" s="543"/>
      <c r="AR38" s="543"/>
      <c r="AS38" s="543"/>
      <c r="AT38" s="543"/>
      <c r="AU38" s="543"/>
      <c r="AV38" s="543"/>
      <c r="AW38" s="543"/>
      <c r="AX38" s="543"/>
      <c r="AY38" s="543"/>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row>
    <row r="39" spans="1:95" ht="15" customHeight="1" thickBot="1" x14ac:dyDescent="0.35">
      <c r="B39" s="162" t="s">
        <v>220</v>
      </c>
      <c r="C39" s="500"/>
      <c r="D39" s="213"/>
      <c r="E39" s="172"/>
      <c r="F39" s="172"/>
      <c r="G39" s="172"/>
      <c r="H39" s="172"/>
      <c r="I39" s="172"/>
      <c r="J39" s="172"/>
      <c r="K39" s="172"/>
      <c r="L39" s="172"/>
      <c r="M39" s="172"/>
      <c r="N39" s="172"/>
      <c r="O39" s="172"/>
      <c r="P39" s="173"/>
      <c r="S39" s="543"/>
      <c r="T39" s="543"/>
      <c r="U39" s="543"/>
      <c r="V39" s="543"/>
      <c r="W39" s="543"/>
      <c r="X39" s="543"/>
      <c r="Y39" s="543"/>
      <c r="Z39" s="543"/>
      <c r="AA39" s="951"/>
      <c r="AB39" s="952"/>
      <c r="AC39" s="665"/>
      <c r="AD39" s="665"/>
      <c r="AE39" s="543"/>
      <c r="AF39" s="951"/>
      <c r="AG39" s="952"/>
      <c r="AH39" s="312"/>
      <c r="AI39" s="312"/>
      <c r="AJ39" s="543"/>
      <c r="AK39" s="543"/>
      <c r="AL39" s="543"/>
      <c r="AM39" s="543"/>
      <c r="AN39" s="312"/>
      <c r="AO39" s="312"/>
      <c r="AP39" s="543"/>
      <c r="AQ39" s="543"/>
      <c r="AR39" s="543"/>
      <c r="AS39" s="543"/>
      <c r="AT39" s="543"/>
      <c r="AU39" s="543"/>
      <c r="AV39" s="543"/>
      <c r="AW39" s="543"/>
      <c r="AX39" s="543"/>
      <c r="AY39" s="543"/>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row>
    <row r="40" spans="1:95" x14ac:dyDescent="0.3">
      <c r="B40" s="268"/>
      <c r="C40" s="210"/>
      <c r="D40" s="921"/>
      <c r="E40" s="921"/>
      <c r="F40" s="921"/>
      <c r="G40" s="921"/>
      <c r="H40" s="921"/>
      <c r="S40" s="543"/>
      <c r="T40" s="661"/>
      <c r="U40" s="543"/>
      <c r="V40" s="543"/>
      <c r="W40" s="543"/>
      <c r="X40" s="543"/>
      <c r="Y40" s="543"/>
      <c r="Z40" s="543"/>
      <c r="AA40" s="951"/>
      <c r="AB40" s="952"/>
      <c r="AC40" s="665"/>
      <c r="AD40" s="665"/>
      <c r="AE40" s="543"/>
      <c r="AF40" s="951"/>
      <c r="AG40" s="952"/>
      <c r="AH40" s="312"/>
      <c r="AI40" s="312"/>
      <c r="AJ40" s="543"/>
      <c r="AK40" s="543"/>
      <c r="AL40" s="543"/>
      <c r="AM40" s="543"/>
      <c r="AN40" s="312"/>
      <c r="AO40" s="312"/>
      <c r="AP40" s="543"/>
      <c r="AQ40" s="543"/>
      <c r="AR40" s="543"/>
      <c r="AS40" s="543"/>
      <c r="AT40" s="543"/>
      <c r="AU40" s="543"/>
      <c r="AV40" s="543"/>
      <c r="AW40" s="543"/>
      <c r="AX40" s="543"/>
      <c r="AY40" s="543"/>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row>
    <row r="41" spans="1:95" s="149" customFormat="1" x14ac:dyDescent="0.3">
      <c r="A41" s="300"/>
      <c r="B41" s="28"/>
      <c r="C41" s="210"/>
      <c r="D41" s="921"/>
      <c r="E41" s="921"/>
      <c r="F41" s="921"/>
      <c r="G41" s="921"/>
      <c r="H41" s="921"/>
      <c r="I41" s="300"/>
      <c r="J41" s="300"/>
      <c r="K41" s="300"/>
      <c r="L41" s="300"/>
      <c r="M41" s="300"/>
      <c r="N41" s="300"/>
      <c r="O41" s="300"/>
      <c r="P41" s="300"/>
      <c r="Q41" s="300"/>
      <c r="R41" s="40"/>
      <c r="S41" s="543"/>
      <c r="T41" s="543"/>
      <c r="U41" s="543"/>
      <c r="V41" s="543"/>
      <c r="W41" s="543"/>
      <c r="X41" s="543"/>
      <c r="Y41" s="543"/>
      <c r="Z41" s="549"/>
      <c r="AA41" s="951"/>
      <c r="AB41" s="952"/>
      <c r="AC41" s="665"/>
      <c r="AD41" s="665"/>
      <c r="AE41" s="543"/>
      <c r="AF41" s="543"/>
      <c r="AG41" s="543"/>
      <c r="AH41" s="543"/>
      <c r="AI41" s="221"/>
      <c r="AJ41" s="543"/>
      <c r="AK41" s="543"/>
      <c r="AL41" s="543"/>
      <c r="AM41" s="543"/>
      <c r="AN41" s="312"/>
      <c r="AO41" s="314"/>
      <c r="AP41" s="543"/>
      <c r="AQ41" s="543"/>
      <c r="AR41" s="543"/>
      <c r="AS41" s="543"/>
      <c r="AT41" s="543"/>
      <c r="AU41" s="543"/>
      <c r="AV41" s="543"/>
      <c r="AW41" s="543"/>
      <c r="AX41" s="543"/>
      <c r="AY41" s="543"/>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row>
    <row r="42" spans="1:95" ht="16.2" thickBot="1" x14ac:dyDescent="0.35">
      <c r="A42" s="42" t="s">
        <v>121</v>
      </c>
      <c r="B42" s="265" t="s">
        <v>227</v>
      </c>
      <c r="S42" s="543"/>
      <c r="T42" s="543"/>
      <c r="U42" s="543"/>
      <c r="V42" s="543"/>
      <c r="W42" s="543"/>
      <c r="X42" s="543"/>
      <c r="Y42" s="543"/>
      <c r="Z42" s="543"/>
      <c r="AA42" s="951"/>
      <c r="AB42" s="952"/>
      <c r="AC42" s="665"/>
      <c r="AD42" s="665"/>
      <c r="AE42" s="543"/>
      <c r="AF42" s="543"/>
      <c r="AG42" s="543"/>
      <c r="AH42" s="543"/>
      <c r="AI42" s="221"/>
      <c r="AJ42" s="543"/>
      <c r="AK42" s="543"/>
      <c r="AL42" s="543"/>
      <c r="AM42" s="543"/>
      <c r="AN42" s="312"/>
      <c r="AO42" s="314"/>
      <c r="AP42" s="543"/>
      <c r="AQ42" s="543"/>
      <c r="AR42" s="543"/>
      <c r="AS42" s="543"/>
      <c r="AT42" s="543"/>
      <c r="AU42" s="543"/>
      <c r="AV42" s="543"/>
      <c r="AW42" s="543"/>
      <c r="AX42" s="543"/>
      <c r="AY42" s="543"/>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row>
    <row r="43" spans="1:95" ht="29.4" thickBot="1" x14ac:dyDescent="0.35">
      <c r="B43" s="67"/>
      <c r="C43" s="632" t="str">
        <f>C$6</f>
        <v>ATM103-Pl-30-B</v>
      </c>
      <c r="D43" s="22" t="str">
        <f>D$6</f>
        <v>ATM103-Pw-33-B</v>
      </c>
      <c r="E43" s="22" t="str">
        <f>E$6</f>
        <v>ATM104-Pl-44-B</v>
      </c>
      <c r="F43" s="22" t="str">
        <f t="shared" ref="F43:O43" si="2">F$6</f>
        <v>ATM104-Pw-44-B</v>
      </c>
      <c r="G43" s="22" t="str">
        <f t="shared" si="2"/>
        <v>ATM105-Pl-31-B</v>
      </c>
      <c r="H43" s="22" t="str">
        <f t="shared" si="2"/>
        <v>ATM105-Pw-31-B</v>
      </c>
      <c r="I43" s="22" t="str">
        <f t="shared" si="2"/>
        <v>ATM105-Pl-34-B</v>
      </c>
      <c r="J43" s="22" t="str">
        <f t="shared" si="2"/>
        <v>ATM105-Pw-34-B</v>
      </c>
      <c r="K43" s="22" t="str">
        <f t="shared" si="2"/>
        <v>ATM106-Pl-43-B</v>
      </c>
      <c r="L43" s="22" t="str">
        <f t="shared" si="2"/>
        <v>ATM106-Pw-43-B</v>
      </c>
      <c r="M43" s="22" t="str">
        <f t="shared" si="2"/>
        <v>ATM106-Pl-46-B</v>
      </c>
      <c r="N43" s="22" t="str">
        <f t="shared" si="2"/>
        <v>ATM106-Pw-46-B</v>
      </c>
      <c r="O43" s="22" t="str">
        <f t="shared" si="2"/>
        <v>ATM106-Pl-50-B</v>
      </c>
      <c r="P43" s="23" t="str">
        <f>P$6</f>
        <v>ATM106-Pw-50-B</v>
      </c>
      <c r="S43" s="543"/>
      <c r="T43" s="543"/>
      <c r="U43" s="543"/>
      <c r="V43" s="543"/>
      <c r="W43" s="543"/>
      <c r="X43" s="543"/>
      <c r="Y43" s="543"/>
      <c r="Z43" s="543"/>
      <c r="AA43" s="951"/>
      <c r="AB43" s="952"/>
      <c r="AC43" s="665"/>
      <c r="AD43" s="665"/>
      <c r="AE43" s="543"/>
      <c r="AF43" s="543"/>
      <c r="AG43" s="543"/>
      <c r="AH43" s="543"/>
      <c r="AI43" s="543"/>
      <c r="AJ43" s="549"/>
      <c r="AK43" s="549"/>
      <c r="AL43" s="549"/>
      <c r="AM43" s="549"/>
      <c r="AN43" s="543"/>
      <c r="AO43" s="543"/>
      <c r="AP43" s="543"/>
      <c r="AQ43" s="543"/>
      <c r="AR43" s="543"/>
      <c r="AS43" s="543"/>
      <c r="AT43" s="543"/>
      <c r="AU43" s="543"/>
      <c r="AV43" s="543"/>
      <c r="AW43" s="543"/>
      <c r="AX43" s="543"/>
      <c r="AY43" s="543"/>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row>
    <row r="44" spans="1:95" ht="15.6" x14ac:dyDescent="0.3">
      <c r="B44" s="29" t="s">
        <v>13</v>
      </c>
      <c r="C44" s="899" t="s">
        <v>753</v>
      </c>
      <c r="D44" s="916"/>
      <c r="E44" s="916"/>
      <c r="F44" s="916"/>
      <c r="G44" s="916"/>
      <c r="H44" s="916"/>
      <c r="I44" s="916"/>
      <c r="J44" s="916"/>
      <c r="K44" s="916"/>
      <c r="L44" s="916"/>
      <c r="M44" s="916"/>
      <c r="N44" s="916"/>
      <c r="O44" s="916"/>
      <c r="P44" s="900"/>
      <c r="S44" s="956"/>
      <c r="T44" s="956"/>
      <c r="U44" s="956"/>
      <c r="V44" s="549"/>
      <c r="W44" s="549"/>
      <c r="X44" s="549"/>
      <c r="Y44" s="549"/>
      <c r="Z44" s="549"/>
      <c r="AA44" s="951"/>
      <c r="AB44" s="952"/>
      <c r="AC44" s="665"/>
      <c r="AD44" s="665"/>
      <c r="AE44" s="543"/>
      <c r="AF44" s="543"/>
      <c r="AG44" s="543"/>
      <c r="AH44" s="543"/>
      <c r="AI44" s="543"/>
      <c r="AJ44" s="543"/>
      <c r="AK44" s="543"/>
      <c r="AL44" s="543"/>
      <c r="AM44" s="543"/>
      <c r="AN44" s="543"/>
      <c r="AO44" s="543"/>
      <c r="AP44" s="543"/>
      <c r="AQ44" s="543"/>
      <c r="AR44" s="543"/>
      <c r="AS44" s="543"/>
      <c r="AT44" s="543"/>
      <c r="AU44" s="543"/>
      <c r="AV44" s="549"/>
      <c r="AW44" s="549"/>
      <c r="AX44" s="549"/>
      <c r="AY44" s="549"/>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row>
    <row r="45" spans="1:95" x14ac:dyDescent="0.3">
      <c r="A45" s="149"/>
      <c r="B45" s="53" t="s">
        <v>135</v>
      </c>
      <c r="C45" s="969" t="s">
        <v>754</v>
      </c>
      <c r="D45" s="970"/>
      <c r="E45" s="970"/>
      <c r="F45" s="970"/>
      <c r="G45" s="970"/>
      <c r="H45" s="970"/>
      <c r="I45" s="970"/>
      <c r="J45" s="970"/>
      <c r="K45" s="970"/>
      <c r="L45" s="970"/>
      <c r="M45" s="970"/>
      <c r="N45" s="970"/>
      <c r="O45" s="970"/>
      <c r="P45" s="971"/>
      <c r="Q45" s="149"/>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3"/>
      <c r="AY45" s="543"/>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row>
    <row r="46" spans="1:95" ht="15.75" customHeight="1" x14ac:dyDescent="0.3">
      <c r="B46" s="106" t="s">
        <v>6</v>
      </c>
      <c r="C46" s="536"/>
      <c r="D46" s="641"/>
      <c r="E46" s="642"/>
      <c r="F46" s="642"/>
      <c r="G46" s="277"/>
      <c r="H46" s="277"/>
      <c r="I46" s="277"/>
      <c r="J46" s="277"/>
      <c r="K46" s="277"/>
      <c r="L46" s="277"/>
      <c r="M46" s="277"/>
      <c r="N46" s="277"/>
      <c r="O46" s="277"/>
      <c r="P46" s="278"/>
      <c r="S46" s="957"/>
      <c r="T46" s="957"/>
      <c r="U46" s="957"/>
      <c r="V46" s="957"/>
      <c r="W46" s="957"/>
      <c r="X46" s="957"/>
      <c r="Y46" s="957"/>
      <c r="Z46" s="957"/>
      <c r="AA46" s="957"/>
      <c r="AB46" s="957"/>
      <c r="AC46" s="957"/>
      <c r="AD46" s="957"/>
      <c r="AE46" s="957"/>
      <c r="AF46" s="957"/>
      <c r="AG46" s="957"/>
      <c r="AH46" s="957"/>
      <c r="AI46" s="957"/>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row>
    <row r="47" spans="1:95" x14ac:dyDescent="0.3">
      <c r="B47" s="106" t="s">
        <v>14</v>
      </c>
      <c r="C47" s="536"/>
      <c r="D47" s="641"/>
      <c r="E47" s="642"/>
      <c r="F47" s="642"/>
      <c r="G47" s="277"/>
      <c r="H47" s="277"/>
      <c r="I47" s="277"/>
      <c r="J47" s="277"/>
      <c r="K47" s="277"/>
      <c r="L47" s="277"/>
      <c r="M47" s="277"/>
      <c r="N47" s="277"/>
      <c r="O47" s="277"/>
      <c r="P47" s="278"/>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row>
    <row r="48" spans="1:95" x14ac:dyDescent="0.3">
      <c r="B48" s="106" t="s">
        <v>15</v>
      </c>
      <c r="C48" s="536"/>
      <c r="D48" s="641"/>
      <c r="E48" s="642"/>
      <c r="F48" s="642"/>
      <c r="G48" s="277"/>
      <c r="H48" s="277"/>
      <c r="I48" s="277"/>
      <c r="J48" s="277"/>
      <c r="K48" s="277"/>
      <c r="L48" s="277"/>
      <c r="M48" s="277"/>
      <c r="N48" s="277"/>
      <c r="O48" s="277"/>
      <c r="P48" s="278"/>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row>
    <row r="49" spans="1:95" x14ac:dyDescent="0.3">
      <c r="B49" s="96" t="s">
        <v>7</v>
      </c>
      <c r="C49" s="909">
        <v>25</v>
      </c>
      <c r="D49" s="928"/>
      <c r="E49" s="928"/>
      <c r="F49" s="928"/>
      <c r="G49" s="928"/>
      <c r="H49" s="928"/>
      <c r="I49" s="928"/>
      <c r="J49" s="928"/>
      <c r="K49" s="928"/>
      <c r="L49" s="928"/>
      <c r="M49" s="928"/>
      <c r="N49" s="928"/>
      <c r="O49" s="928"/>
      <c r="P49" s="910"/>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row>
    <row r="50" spans="1:95" ht="15" thickBot="1" x14ac:dyDescent="0.35">
      <c r="B50" s="127" t="s">
        <v>5</v>
      </c>
      <c r="C50" s="539"/>
      <c r="D50" s="165"/>
      <c r="E50" s="151"/>
      <c r="F50" s="151"/>
      <c r="G50" s="151"/>
      <c r="H50" s="151"/>
      <c r="I50" s="151"/>
      <c r="J50" s="151"/>
      <c r="K50" s="151"/>
      <c r="L50" s="151"/>
      <c r="M50" s="151"/>
      <c r="N50" s="151"/>
      <c r="O50" s="151"/>
      <c r="P50" s="152"/>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row>
    <row r="51" spans="1:95" x14ac:dyDescent="0.3">
      <c r="B51" s="43"/>
      <c r="C51" s="543"/>
      <c r="D51" s="543"/>
      <c r="E51" s="543"/>
      <c r="F51" s="543"/>
      <c r="G51" s="36"/>
      <c r="H51" s="36"/>
      <c r="I51" s="36"/>
      <c r="J51" s="36"/>
      <c r="K51" s="36"/>
      <c r="L51" s="36"/>
      <c r="M51" s="36"/>
      <c r="N51" s="36"/>
      <c r="O51" s="36"/>
      <c r="P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row>
    <row r="52" spans="1:95" x14ac:dyDescent="0.3">
      <c r="B52" s="43"/>
      <c r="C52" s="543"/>
      <c r="D52" s="543"/>
      <c r="E52" s="543"/>
      <c r="F52" s="543"/>
      <c r="G52" s="36"/>
      <c r="H52" s="36"/>
      <c r="I52" s="36"/>
      <c r="J52" s="36"/>
      <c r="K52" s="36"/>
      <c r="L52" s="36"/>
      <c r="M52" s="36"/>
      <c r="N52" s="36"/>
      <c r="O52" s="36"/>
      <c r="P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row>
    <row r="53" spans="1:95" ht="16.2" thickBot="1" x14ac:dyDescent="0.35">
      <c r="A53" s="42" t="s">
        <v>121</v>
      </c>
      <c r="B53" s="265" t="s">
        <v>230</v>
      </c>
      <c r="C53" s="543"/>
      <c r="D53" s="543"/>
      <c r="E53" s="543"/>
      <c r="F53" s="543"/>
      <c r="G53" s="36"/>
      <c r="H53" s="36"/>
      <c r="I53" s="36"/>
      <c r="J53" s="36"/>
      <c r="K53" s="36"/>
      <c r="L53" s="36"/>
      <c r="M53" s="36"/>
      <c r="N53" s="36"/>
      <c r="O53" s="36"/>
      <c r="P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row>
    <row r="54" spans="1:95" ht="29.4" thickBot="1" x14ac:dyDescent="0.35">
      <c r="B54" s="67"/>
      <c r="C54" s="632" t="str">
        <f>C$6</f>
        <v>ATM103-Pl-30-B</v>
      </c>
      <c r="D54" s="22" t="str">
        <f>D$6</f>
        <v>ATM103-Pw-33-B</v>
      </c>
      <c r="E54" s="22" t="str">
        <f>E$6</f>
        <v>ATM104-Pl-44-B</v>
      </c>
      <c r="F54" s="22" t="str">
        <f t="shared" ref="F54:O54" si="3">F$6</f>
        <v>ATM104-Pw-44-B</v>
      </c>
      <c r="G54" s="22" t="str">
        <f t="shared" si="3"/>
        <v>ATM105-Pl-31-B</v>
      </c>
      <c r="H54" s="22" t="str">
        <f t="shared" si="3"/>
        <v>ATM105-Pw-31-B</v>
      </c>
      <c r="I54" s="22" t="str">
        <f t="shared" si="3"/>
        <v>ATM105-Pl-34-B</v>
      </c>
      <c r="J54" s="22" t="str">
        <f t="shared" si="3"/>
        <v>ATM105-Pw-34-B</v>
      </c>
      <c r="K54" s="22" t="str">
        <f t="shared" si="3"/>
        <v>ATM106-Pl-43-B</v>
      </c>
      <c r="L54" s="22" t="str">
        <f t="shared" si="3"/>
        <v>ATM106-Pw-43-B</v>
      </c>
      <c r="M54" s="22" t="str">
        <f t="shared" si="3"/>
        <v>ATM106-Pl-46-B</v>
      </c>
      <c r="N54" s="22" t="str">
        <f t="shared" si="3"/>
        <v>ATM106-Pw-46-B</v>
      </c>
      <c r="O54" s="22" t="str">
        <f t="shared" si="3"/>
        <v>ATM106-Pl-50-B</v>
      </c>
      <c r="P54" s="23" t="str">
        <f>P$6</f>
        <v>ATM106-Pw-50-B</v>
      </c>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row>
    <row r="55" spans="1:95" x14ac:dyDescent="0.3">
      <c r="B55" s="29" t="s">
        <v>34</v>
      </c>
      <c r="C55" s="899" t="s">
        <v>853</v>
      </c>
      <c r="D55" s="916"/>
      <c r="E55" s="916"/>
      <c r="F55" s="916"/>
      <c r="G55" s="916"/>
      <c r="H55" s="916"/>
      <c r="I55" s="916"/>
      <c r="J55" s="916"/>
      <c r="K55" s="916"/>
      <c r="L55" s="916"/>
      <c r="M55" s="916"/>
      <c r="N55" s="916"/>
      <c r="O55" s="916"/>
      <c r="P55" s="900"/>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row>
    <row r="56" spans="1:95" x14ac:dyDescent="0.3">
      <c r="B56" s="106" t="s">
        <v>130</v>
      </c>
      <c r="C56" s="958"/>
      <c r="D56" s="959"/>
      <c r="E56" s="959"/>
      <c r="F56" s="959"/>
      <c r="G56" s="959"/>
      <c r="H56" s="959"/>
      <c r="I56" s="959"/>
      <c r="J56" s="959"/>
      <c r="K56" s="959"/>
      <c r="L56" s="959"/>
      <c r="M56" s="959"/>
      <c r="N56" s="959"/>
      <c r="O56" s="959"/>
      <c r="P56" s="960"/>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row>
    <row r="57" spans="1:95" ht="15" thickBot="1" x14ac:dyDescent="0.35">
      <c r="B57" s="31" t="s">
        <v>131</v>
      </c>
      <c r="C57" s="965" t="s">
        <v>812</v>
      </c>
      <c r="D57" s="966"/>
      <c r="E57" s="966"/>
      <c r="F57" s="966"/>
      <c r="G57" s="966"/>
      <c r="H57" s="966"/>
      <c r="I57" s="966"/>
      <c r="J57" s="966"/>
      <c r="K57" s="966"/>
      <c r="L57" s="966"/>
      <c r="M57" s="966"/>
      <c r="N57" s="966"/>
      <c r="O57" s="966"/>
      <c r="P57" s="967"/>
      <c r="T57" s="36"/>
      <c r="U57" s="36"/>
      <c r="V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row>
    <row r="58" spans="1:95" x14ac:dyDescent="0.3">
      <c r="B58" s="43"/>
      <c r="C58" s="543"/>
      <c r="D58" s="543"/>
      <c r="E58" s="543"/>
      <c r="F58" s="543"/>
      <c r="G58" s="36"/>
      <c r="H58" s="36"/>
      <c r="I58" s="36"/>
      <c r="J58" s="36"/>
      <c r="K58" s="36"/>
      <c r="L58" s="36"/>
      <c r="M58" s="36"/>
      <c r="N58" s="36"/>
      <c r="O58" s="36"/>
      <c r="P58" s="36"/>
      <c r="T58" s="36"/>
      <c r="U58" s="36"/>
      <c r="V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row>
    <row r="59" spans="1:95" x14ac:dyDescent="0.3">
      <c r="T59" s="107"/>
      <c r="U59" s="107"/>
      <c r="V59" s="107"/>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row>
    <row r="60" spans="1:95" ht="16.2" thickBot="1" x14ac:dyDescent="0.35">
      <c r="A60" s="42" t="s">
        <v>121</v>
      </c>
      <c r="B60" s="265" t="s">
        <v>228</v>
      </c>
      <c r="T60" s="36"/>
      <c r="U60" s="221"/>
      <c r="V60" s="221"/>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row>
    <row r="61" spans="1:95" ht="29.4" thickBot="1" x14ac:dyDescent="0.35">
      <c r="B61" s="67"/>
      <c r="C61" s="632" t="str">
        <f>C$6</f>
        <v>ATM103-Pl-30-B</v>
      </c>
      <c r="D61" s="22" t="str">
        <f>D$6</f>
        <v>ATM103-Pw-33-B</v>
      </c>
      <c r="E61" s="22" t="str">
        <f>E$6</f>
        <v>ATM104-Pl-44-B</v>
      </c>
      <c r="F61" s="22" t="str">
        <f t="shared" ref="F61:O61" si="4">F$6</f>
        <v>ATM104-Pw-44-B</v>
      </c>
      <c r="G61" s="22" t="str">
        <f t="shared" si="4"/>
        <v>ATM105-Pl-31-B</v>
      </c>
      <c r="H61" s="22" t="str">
        <f t="shared" si="4"/>
        <v>ATM105-Pw-31-B</v>
      </c>
      <c r="I61" s="22" t="str">
        <f t="shared" si="4"/>
        <v>ATM105-Pl-34-B</v>
      </c>
      <c r="J61" s="22" t="str">
        <f t="shared" si="4"/>
        <v>ATM105-Pw-34-B</v>
      </c>
      <c r="K61" s="22" t="str">
        <f t="shared" si="4"/>
        <v>ATM106-Pl-43-B</v>
      </c>
      <c r="L61" s="22" t="str">
        <f t="shared" si="4"/>
        <v>ATM106-Pw-43-B</v>
      </c>
      <c r="M61" s="22" t="str">
        <f t="shared" si="4"/>
        <v>ATM106-Pl-46-B</v>
      </c>
      <c r="N61" s="22" t="str">
        <f t="shared" si="4"/>
        <v>ATM106-Pw-46-B</v>
      </c>
      <c r="O61" s="22" t="str">
        <f t="shared" si="4"/>
        <v>ATM106-Pl-50-B</v>
      </c>
      <c r="P61" s="23" t="str">
        <f>P$6</f>
        <v>ATM106-Pw-50-B</v>
      </c>
      <c r="T61" s="36"/>
      <c r="U61" s="36"/>
      <c r="V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row>
    <row r="62" spans="1:95" x14ac:dyDescent="0.3">
      <c r="B62" s="29" t="s">
        <v>231</v>
      </c>
      <c r="C62" s="634" t="s">
        <v>29</v>
      </c>
      <c r="D62" s="635" t="s">
        <v>30</v>
      </c>
      <c r="E62" s="635" t="s">
        <v>29</v>
      </c>
      <c r="F62" s="635" t="s">
        <v>30</v>
      </c>
      <c r="G62" s="272" t="s">
        <v>29</v>
      </c>
      <c r="H62" s="272" t="s">
        <v>30</v>
      </c>
      <c r="I62" s="272" t="s">
        <v>29</v>
      </c>
      <c r="J62" s="272" t="s">
        <v>30</v>
      </c>
      <c r="K62" s="272" t="s">
        <v>29</v>
      </c>
      <c r="L62" s="272" t="s">
        <v>30</v>
      </c>
      <c r="M62" s="272" t="s">
        <v>29</v>
      </c>
      <c r="N62" s="272" t="s">
        <v>30</v>
      </c>
      <c r="O62" s="272" t="s">
        <v>29</v>
      </c>
      <c r="P62" s="273" t="s">
        <v>30</v>
      </c>
      <c r="T62" s="36"/>
      <c r="U62" s="36"/>
      <c r="V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row>
    <row r="63" spans="1:95" x14ac:dyDescent="0.3">
      <c r="B63" s="537" t="s">
        <v>822</v>
      </c>
      <c r="C63" s="961"/>
      <c r="D63" s="962"/>
      <c r="E63" s="963"/>
      <c r="F63" s="962"/>
      <c r="G63" s="963"/>
      <c r="H63" s="962"/>
      <c r="I63" s="963"/>
      <c r="J63" s="962"/>
      <c r="K63" s="963"/>
      <c r="L63" s="962"/>
      <c r="M63" s="963"/>
      <c r="N63" s="962"/>
      <c r="O63" s="963"/>
      <c r="P63" s="964"/>
      <c r="T63" s="36"/>
      <c r="U63" s="36"/>
      <c r="V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row>
    <row r="64" spans="1:95" x14ac:dyDescent="0.3">
      <c r="B64" s="30" t="s">
        <v>232</v>
      </c>
      <c r="C64" s="901"/>
      <c r="D64" s="917"/>
      <c r="E64" s="917"/>
      <c r="F64" s="917"/>
      <c r="G64" s="917"/>
      <c r="H64" s="917"/>
      <c r="I64" s="917"/>
      <c r="J64" s="917"/>
      <c r="K64" s="917"/>
      <c r="L64" s="917"/>
      <c r="M64" s="917"/>
      <c r="N64" s="917"/>
      <c r="O64" s="917"/>
      <c r="P64" s="902"/>
      <c r="T64" s="36"/>
      <c r="U64" s="36"/>
      <c r="V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row>
    <row r="65" spans="1:95" x14ac:dyDescent="0.3">
      <c r="B65" s="95" t="s">
        <v>233</v>
      </c>
      <c r="C65" s="901" t="s">
        <v>646</v>
      </c>
      <c r="D65" s="917"/>
      <c r="E65" s="917"/>
      <c r="F65" s="917"/>
      <c r="G65" s="917"/>
      <c r="H65" s="917"/>
      <c r="I65" s="917"/>
      <c r="J65" s="917"/>
      <c r="K65" s="917"/>
      <c r="L65" s="917"/>
      <c r="M65" s="917"/>
      <c r="N65" s="917"/>
      <c r="O65" s="917"/>
      <c r="P65" s="902"/>
      <c r="T65" s="236"/>
      <c r="U65" s="36"/>
      <c r="V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row>
    <row r="66" spans="1:95" x14ac:dyDescent="0.3">
      <c r="B66" s="146" t="s">
        <v>234</v>
      </c>
      <c r="C66" s="536"/>
      <c r="D66" s="641"/>
      <c r="E66" s="642"/>
      <c r="F66" s="642"/>
      <c r="G66" s="277"/>
      <c r="H66" s="277"/>
      <c r="I66" s="277"/>
      <c r="J66" s="277"/>
      <c r="K66" s="277"/>
      <c r="L66" s="277"/>
      <c r="M66" s="277"/>
      <c r="N66" s="277"/>
      <c r="O66" s="277"/>
      <c r="P66" s="278"/>
      <c r="T66" s="36"/>
      <c r="U66" s="36"/>
      <c r="V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row>
    <row r="67" spans="1:95" x14ac:dyDescent="0.3">
      <c r="B67" s="146" t="s">
        <v>236</v>
      </c>
      <c r="C67" s="536"/>
      <c r="D67" s="641"/>
      <c r="E67" s="642"/>
      <c r="F67" s="642"/>
      <c r="G67" s="277"/>
      <c r="H67" s="277"/>
      <c r="I67" s="277"/>
      <c r="J67" s="277"/>
      <c r="K67" s="277"/>
      <c r="L67" s="277"/>
      <c r="M67" s="277"/>
      <c r="N67" s="277"/>
      <c r="O67" s="277"/>
      <c r="P67" s="278"/>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row>
    <row r="68" spans="1:95" x14ac:dyDescent="0.3">
      <c r="A68" s="552"/>
      <c r="B68" s="30" t="s">
        <v>823</v>
      </c>
      <c r="C68" s="901" t="s">
        <v>852</v>
      </c>
      <c r="D68" s="917"/>
      <c r="E68" s="917"/>
      <c r="F68" s="917"/>
      <c r="G68" s="917"/>
      <c r="H68" s="917"/>
      <c r="I68" s="917"/>
      <c r="J68" s="917"/>
      <c r="K68" s="917"/>
      <c r="L68" s="917"/>
      <c r="M68" s="917"/>
      <c r="N68" s="917"/>
      <c r="O68" s="917"/>
      <c r="P68" s="902"/>
      <c r="Q68" s="552"/>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row>
    <row r="69" spans="1:95" x14ac:dyDescent="0.3">
      <c r="B69" s="106" t="s">
        <v>235</v>
      </c>
      <c r="C69" s="536"/>
      <c r="D69" s="641"/>
      <c r="E69" s="642"/>
      <c r="F69" s="642"/>
      <c r="G69" s="277"/>
      <c r="H69" s="277"/>
      <c r="I69" s="277"/>
      <c r="J69" s="277"/>
      <c r="K69" s="277"/>
      <c r="L69" s="277"/>
      <c r="M69" s="277"/>
      <c r="N69" s="277"/>
      <c r="O69" s="277"/>
      <c r="P69" s="278"/>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row>
    <row r="70" spans="1:95" x14ac:dyDescent="0.3">
      <c r="B70" s="30" t="s">
        <v>37</v>
      </c>
      <c r="C70" s="901" t="s">
        <v>112</v>
      </c>
      <c r="D70" s="917"/>
      <c r="E70" s="917"/>
      <c r="F70" s="917"/>
      <c r="G70" s="917"/>
      <c r="H70" s="917"/>
      <c r="I70" s="917"/>
      <c r="J70" s="917"/>
      <c r="K70" s="917"/>
      <c r="L70" s="917"/>
      <c r="M70" s="917"/>
      <c r="N70" s="917"/>
      <c r="O70" s="917"/>
      <c r="P70" s="902"/>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row>
    <row r="71" spans="1:95" ht="15" customHeight="1" x14ac:dyDescent="0.3">
      <c r="B71" s="106" t="s">
        <v>133</v>
      </c>
      <c r="C71" s="536"/>
      <c r="D71" s="641"/>
      <c r="E71" s="642"/>
      <c r="F71" s="642"/>
      <c r="G71" s="277"/>
      <c r="H71" s="277"/>
      <c r="I71" s="277"/>
      <c r="J71" s="277"/>
      <c r="K71" s="277"/>
      <c r="L71" s="277"/>
      <c r="M71" s="277"/>
      <c r="N71" s="277"/>
      <c r="O71" s="277"/>
      <c r="P71" s="278"/>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row>
    <row r="72" spans="1:95" ht="15" customHeight="1" thickBot="1" x14ac:dyDescent="0.35">
      <c r="B72" s="156" t="s">
        <v>238</v>
      </c>
      <c r="C72" s="539"/>
      <c r="D72" s="165"/>
      <c r="E72" s="151"/>
      <c r="F72" s="151"/>
      <c r="G72" s="151"/>
      <c r="H72" s="151"/>
      <c r="I72" s="151"/>
      <c r="J72" s="151"/>
      <c r="K72" s="151"/>
      <c r="L72" s="151"/>
      <c r="M72" s="151"/>
      <c r="N72" s="151"/>
      <c r="O72" s="151"/>
      <c r="P72" s="152"/>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row>
    <row r="73" spans="1:95" ht="15" customHeight="1" x14ac:dyDescent="0.3">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row>
    <row r="74" spans="1:95" ht="15" customHeight="1" x14ac:dyDescent="0.3">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row>
    <row r="75" spans="1:95" ht="15.6" x14ac:dyDescent="0.3">
      <c r="A75" s="42" t="s">
        <v>121</v>
      </c>
      <c r="B75" s="265" t="s">
        <v>747</v>
      </c>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row>
    <row r="76" spans="1:95" ht="28.8" x14ac:dyDescent="0.3">
      <c r="A76" s="552"/>
      <c r="B76" s="617" t="s">
        <v>748</v>
      </c>
      <c r="C76" s="617"/>
      <c r="G76" s="552"/>
      <c r="H76" s="552"/>
      <c r="I76" s="552"/>
      <c r="J76" s="552"/>
      <c r="K76" s="552"/>
      <c r="L76" s="552"/>
      <c r="M76" s="552"/>
      <c r="N76" s="552"/>
      <c r="O76" s="552"/>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row>
    <row r="77" spans="1:95" x14ac:dyDescent="0.3">
      <c r="A77" s="653" t="s">
        <v>1092</v>
      </c>
      <c r="B77" s="968" t="s">
        <v>755</v>
      </c>
      <c r="C77" s="968"/>
      <c r="D77" s="968"/>
      <c r="E77" s="968"/>
      <c r="F77" s="968"/>
      <c r="G77" s="968"/>
      <c r="H77" s="968"/>
      <c r="I77" s="968"/>
      <c r="J77" s="968"/>
      <c r="K77" s="968"/>
      <c r="L77" s="968"/>
      <c r="M77" s="968"/>
      <c r="N77" s="968"/>
      <c r="O77" s="968"/>
      <c r="P77" s="968"/>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row>
    <row r="78" spans="1:95" x14ac:dyDescent="0.3">
      <c r="A78" s="653" t="s">
        <v>1092</v>
      </c>
      <c r="B78" s="968" t="s">
        <v>756</v>
      </c>
      <c r="C78" s="968"/>
      <c r="D78" s="968"/>
      <c r="E78" s="968"/>
      <c r="F78" s="968"/>
      <c r="G78" s="968"/>
      <c r="H78" s="968"/>
      <c r="I78" s="968"/>
      <c r="J78" s="968"/>
      <c r="K78" s="968"/>
      <c r="L78" s="968"/>
      <c r="M78" s="968"/>
      <c r="N78" s="968"/>
      <c r="O78" s="968"/>
      <c r="P78" s="968"/>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row>
    <row r="79" spans="1:95" x14ac:dyDescent="0.3">
      <c r="A79" s="653" t="s">
        <v>1092</v>
      </c>
      <c r="B79" s="968" t="s">
        <v>666</v>
      </c>
      <c r="C79" s="968"/>
      <c r="D79" s="968"/>
      <c r="E79" s="968"/>
      <c r="F79" s="968"/>
      <c r="G79" s="968"/>
      <c r="H79" s="968"/>
      <c r="I79" s="968"/>
      <c r="J79" s="968"/>
      <c r="K79" s="968"/>
      <c r="L79" s="968"/>
      <c r="M79" s="968"/>
      <c r="N79" s="968"/>
      <c r="O79" s="968"/>
      <c r="P79" s="968"/>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row>
    <row r="80" spans="1:95" x14ac:dyDescent="0.3">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row>
    <row r="81" spans="26:95" x14ac:dyDescent="0.3">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row>
    <row r="82" spans="26:95" x14ac:dyDescent="0.3">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c r="CB82" s="36"/>
      <c r="CC82" s="36"/>
      <c r="CD82" s="36"/>
      <c r="CE82" s="36"/>
      <c r="CF82" s="36"/>
      <c r="CG82" s="36"/>
      <c r="CH82" s="36"/>
      <c r="CI82" s="36"/>
      <c r="CJ82" s="36"/>
      <c r="CK82" s="36"/>
      <c r="CL82" s="36"/>
      <c r="CM82" s="36"/>
      <c r="CN82" s="36"/>
      <c r="CO82" s="36"/>
      <c r="CP82" s="36"/>
      <c r="CQ82" s="36"/>
    </row>
    <row r="83" spans="26:95" x14ac:dyDescent="0.3">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row>
    <row r="84" spans="26:95" x14ac:dyDescent="0.3">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row>
    <row r="85" spans="26:95" x14ac:dyDescent="0.3">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row>
    <row r="86" spans="26:95" x14ac:dyDescent="0.3">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row>
    <row r="87" spans="26:95" x14ac:dyDescent="0.3">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row>
    <row r="88" spans="26:95" x14ac:dyDescent="0.3">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c r="CB88" s="36"/>
      <c r="CC88" s="36"/>
      <c r="CD88" s="36"/>
      <c r="CE88" s="36"/>
      <c r="CF88" s="36"/>
      <c r="CG88" s="36"/>
      <c r="CH88" s="36"/>
      <c r="CI88" s="36"/>
      <c r="CJ88" s="36"/>
      <c r="CK88" s="36"/>
      <c r="CL88" s="36"/>
      <c r="CM88" s="36"/>
      <c r="CN88" s="36"/>
      <c r="CO88" s="36"/>
      <c r="CP88" s="36"/>
      <c r="CQ88" s="36"/>
    </row>
    <row r="89" spans="26:95" x14ac:dyDescent="0.3">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c r="CB89" s="36"/>
      <c r="CC89" s="36"/>
      <c r="CD89" s="36"/>
      <c r="CE89" s="36"/>
      <c r="CF89" s="36"/>
      <c r="CG89" s="36"/>
      <c r="CH89" s="36"/>
      <c r="CI89" s="36"/>
      <c r="CJ89" s="36"/>
      <c r="CK89" s="36"/>
      <c r="CL89" s="36"/>
      <c r="CM89" s="36"/>
      <c r="CN89" s="36"/>
      <c r="CO89" s="36"/>
      <c r="CP89" s="36"/>
      <c r="CQ89" s="36"/>
    </row>
    <row r="90" spans="26:95" x14ac:dyDescent="0.3">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CM90" s="36"/>
      <c r="CN90" s="36"/>
      <c r="CO90" s="36"/>
      <c r="CP90" s="36"/>
      <c r="CQ90" s="36"/>
    </row>
    <row r="91" spans="26:95" x14ac:dyDescent="0.3">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c r="CB91" s="36"/>
      <c r="CC91" s="36"/>
      <c r="CD91" s="36"/>
      <c r="CE91" s="36"/>
      <c r="CF91" s="36"/>
      <c r="CG91" s="36"/>
      <c r="CH91" s="36"/>
      <c r="CI91" s="36"/>
      <c r="CJ91" s="36"/>
      <c r="CK91" s="36"/>
      <c r="CL91" s="36"/>
      <c r="CM91" s="36"/>
      <c r="CN91" s="36"/>
      <c r="CO91" s="36"/>
      <c r="CP91" s="36"/>
      <c r="CQ91" s="36"/>
    </row>
    <row r="92" spans="26:95" x14ac:dyDescent="0.3">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c r="CB92" s="36"/>
      <c r="CC92" s="36"/>
      <c r="CD92" s="36"/>
      <c r="CE92" s="36"/>
      <c r="CF92" s="36"/>
      <c r="CG92" s="36"/>
      <c r="CH92" s="36"/>
      <c r="CI92" s="36"/>
      <c r="CJ92" s="36"/>
      <c r="CK92" s="36"/>
      <c r="CL92" s="36"/>
      <c r="CM92" s="36"/>
      <c r="CN92" s="36"/>
      <c r="CO92" s="36"/>
      <c r="CP92" s="36"/>
      <c r="CQ92" s="36"/>
    </row>
    <row r="93" spans="26:95" x14ac:dyDescent="0.3">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c r="CB93" s="36"/>
      <c r="CC93" s="36"/>
      <c r="CD93" s="36"/>
      <c r="CE93" s="36"/>
      <c r="CF93" s="36"/>
      <c r="CG93" s="36"/>
      <c r="CH93" s="36"/>
      <c r="CI93" s="36"/>
      <c r="CJ93" s="36"/>
      <c r="CK93" s="36"/>
      <c r="CL93" s="36"/>
      <c r="CM93" s="36"/>
      <c r="CN93" s="36"/>
      <c r="CO93" s="36"/>
      <c r="CP93" s="36"/>
      <c r="CQ93" s="36"/>
    </row>
    <row r="94" spans="26:95" x14ac:dyDescent="0.3">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c r="CB94" s="36"/>
      <c r="CC94" s="36"/>
      <c r="CD94" s="36"/>
      <c r="CE94" s="36"/>
      <c r="CF94" s="36"/>
      <c r="CG94" s="36"/>
      <c r="CH94" s="36"/>
      <c r="CI94" s="36"/>
      <c r="CJ94" s="36"/>
      <c r="CK94" s="36"/>
      <c r="CL94" s="36"/>
      <c r="CM94" s="36"/>
      <c r="CN94" s="36"/>
      <c r="CO94" s="36"/>
      <c r="CP94" s="36"/>
      <c r="CQ94" s="36"/>
    </row>
    <row r="95" spans="26:95" x14ac:dyDescent="0.3">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CM95" s="36"/>
      <c r="CN95" s="36"/>
      <c r="CO95" s="36"/>
      <c r="CP95" s="36"/>
      <c r="CQ95" s="36"/>
    </row>
    <row r="96" spans="26:95" x14ac:dyDescent="0.3">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c r="CB96" s="36"/>
      <c r="CC96" s="36"/>
      <c r="CD96" s="36"/>
      <c r="CE96" s="36"/>
      <c r="CF96" s="36"/>
      <c r="CG96" s="36"/>
      <c r="CH96" s="36"/>
      <c r="CI96" s="36"/>
      <c r="CJ96" s="36"/>
      <c r="CK96" s="36"/>
      <c r="CL96" s="36"/>
      <c r="CM96" s="36"/>
      <c r="CN96" s="36"/>
      <c r="CO96" s="36"/>
      <c r="CP96" s="36"/>
      <c r="CQ96" s="36"/>
    </row>
    <row r="97" spans="26:95" x14ac:dyDescent="0.3">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c r="CB97" s="36"/>
      <c r="CC97" s="36"/>
      <c r="CD97" s="36"/>
      <c r="CE97" s="36"/>
      <c r="CF97" s="36"/>
      <c r="CG97" s="36"/>
      <c r="CH97" s="36"/>
      <c r="CI97" s="36"/>
      <c r="CJ97" s="36"/>
      <c r="CK97" s="36"/>
      <c r="CL97" s="36"/>
      <c r="CM97" s="36"/>
      <c r="CN97" s="36"/>
      <c r="CO97" s="36"/>
      <c r="CP97" s="36"/>
      <c r="CQ97" s="36"/>
    </row>
    <row r="98" spans="26:95" x14ac:dyDescent="0.3">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CM98" s="36"/>
      <c r="CN98" s="36"/>
      <c r="CO98" s="36"/>
      <c r="CP98" s="36"/>
      <c r="CQ98" s="36"/>
    </row>
    <row r="99" spans="26:95" x14ac:dyDescent="0.3">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c r="CB99" s="36"/>
      <c r="CC99" s="36"/>
      <c r="CD99" s="36"/>
      <c r="CE99" s="36"/>
      <c r="CF99" s="36"/>
      <c r="CG99" s="36"/>
      <c r="CH99" s="36"/>
      <c r="CI99" s="36"/>
      <c r="CJ99" s="36"/>
      <c r="CK99" s="36"/>
      <c r="CL99" s="36"/>
      <c r="CM99" s="36"/>
      <c r="CN99" s="36"/>
      <c r="CO99" s="36"/>
      <c r="CP99" s="36"/>
      <c r="CQ99" s="36"/>
    </row>
    <row r="100" spans="26:95" x14ac:dyDescent="0.3">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row>
    <row r="101" spans="26:95" x14ac:dyDescent="0.3">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c r="CB101" s="36"/>
      <c r="CC101" s="36"/>
      <c r="CD101" s="36"/>
      <c r="CE101" s="36"/>
      <c r="CF101" s="36"/>
      <c r="CG101" s="36"/>
      <c r="CH101" s="36"/>
      <c r="CI101" s="36"/>
      <c r="CJ101" s="36"/>
      <c r="CK101" s="36"/>
      <c r="CL101" s="36"/>
      <c r="CM101" s="36"/>
      <c r="CN101" s="36"/>
      <c r="CO101" s="36"/>
      <c r="CP101" s="36"/>
      <c r="CQ101" s="36"/>
    </row>
    <row r="102" spans="26:95" x14ac:dyDescent="0.3">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c r="CB102" s="36"/>
      <c r="CC102" s="36"/>
      <c r="CD102" s="36"/>
      <c r="CE102" s="36"/>
      <c r="CF102" s="36"/>
      <c r="CG102" s="36"/>
      <c r="CH102" s="36"/>
      <c r="CI102" s="36"/>
      <c r="CJ102" s="36"/>
      <c r="CK102" s="36"/>
      <c r="CL102" s="36"/>
      <c r="CM102" s="36"/>
      <c r="CN102" s="36"/>
      <c r="CO102" s="36"/>
      <c r="CP102" s="36"/>
      <c r="CQ102" s="36"/>
    </row>
    <row r="103" spans="26:95" x14ac:dyDescent="0.3">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c r="CB103" s="36"/>
      <c r="CC103" s="36"/>
      <c r="CD103" s="36"/>
      <c r="CE103" s="36"/>
      <c r="CF103" s="36"/>
      <c r="CG103" s="36"/>
      <c r="CH103" s="36"/>
      <c r="CI103" s="36"/>
      <c r="CJ103" s="36"/>
      <c r="CK103" s="36"/>
      <c r="CL103" s="36"/>
      <c r="CM103" s="36"/>
      <c r="CN103" s="36"/>
      <c r="CO103" s="36"/>
      <c r="CP103" s="36"/>
      <c r="CQ103" s="36"/>
    </row>
    <row r="104" spans="26:95" x14ac:dyDescent="0.3">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row>
    <row r="105" spans="26:95" x14ac:dyDescent="0.3">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c r="CB105" s="36"/>
      <c r="CC105" s="36"/>
      <c r="CD105" s="36"/>
      <c r="CE105" s="36"/>
      <c r="CF105" s="36"/>
      <c r="CG105" s="36"/>
      <c r="CH105" s="36"/>
      <c r="CI105" s="36"/>
      <c r="CJ105" s="36"/>
      <c r="CK105" s="36"/>
      <c r="CL105" s="36"/>
      <c r="CM105" s="36"/>
      <c r="CN105" s="36"/>
      <c r="CO105" s="36"/>
      <c r="CP105" s="36"/>
      <c r="CQ105" s="36"/>
    </row>
    <row r="106" spans="26:95" x14ac:dyDescent="0.3">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c r="CB106" s="36"/>
      <c r="CC106" s="36"/>
      <c r="CD106" s="36"/>
      <c r="CE106" s="36"/>
      <c r="CF106" s="36"/>
      <c r="CG106" s="36"/>
      <c r="CH106" s="36"/>
      <c r="CI106" s="36"/>
      <c r="CJ106" s="36"/>
      <c r="CK106" s="36"/>
      <c r="CL106" s="36"/>
      <c r="CM106" s="36"/>
      <c r="CN106" s="36"/>
      <c r="CO106" s="36"/>
      <c r="CP106" s="36"/>
      <c r="CQ106" s="36"/>
    </row>
  </sheetData>
  <sheetProtection algorithmName="SHA-512" hashValue="b4UZschxzj7uwvcmJFiZkYfzknY30kxMJ7iBr5xrSPTco81niXVpw3lrRyUankZpOD85iTt9/xeryGnWkiQCLw==" saltValue="AGvC8bR7UUuAe+rA9Ss3wA==" spinCount="100000" sheet="1" objects="1" scenarios="1"/>
  <mergeCells count="89">
    <mergeCell ref="B77:P77"/>
    <mergeCell ref="B78:P78"/>
    <mergeCell ref="B79:P79"/>
    <mergeCell ref="D29:I29"/>
    <mergeCell ref="C68:P68"/>
    <mergeCell ref="C64:P64"/>
    <mergeCell ref="C65:P65"/>
    <mergeCell ref="C70:P70"/>
    <mergeCell ref="D40:H40"/>
    <mergeCell ref="C32:P32"/>
    <mergeCell ref="D41:H41"/>
    <mergeCell ref="C44:P44"/>
    <mergeCell ref="C45:P45"/>
    <mergeCell ref="S46:AI46"/>
    <mergeCell ref="C55:P55"/>
    <mergeCell ref="C56:P56"/>
    <mergeCell ref="C63:D63"/>
    <mergeCell ref="E63:F63"/>
    <mergeCell ref="G63:H63"/>
    <mergeCell ref="I63:J63"/>
    <mergeCell ref="K63:L63"/>
    <mergeCell ref="M63:N63"/>
    <mergeCell ref="O63:P63"/>
    <mergeCell ref="C49:P49"/>
    <mergeCell ref="C57:P57"/>
    <mergeCell ref="AA41:AA44"/>
    <mergeCell ref="AB41:AB44"/>
    <mergeCell ref="S44:U44"/>
    <mergeCell ref="AF37:AF38"/>
    <mergeCell ref="AG37:AG38"/>
    <mergeCell ref="AA38:AA40"/>
    <mergeCell ref="AB38:AB40"/>
    <mergeCell ref="AF39:AF40"/>
    <mergeCell ref="AG39:AG40"/>
    <mergeCell ref="AA36:AA37"/>
    <mergeCell ref="AB36:AB37"/>
    <mergeCell ref="AF29:AF30"/>
    <mergeCell ref="AG29:AG30"/>
    <mergeCell ref="C34:P34"/>
    <mergeCell ref="AA31:AA35"/>
    <mergeCell ref="AB31:AB35"/>
    <mergeCell ref="AF32:AF33"/>
    <mergeCell ref="AG32:AG33"/>
    <mergeCell ref="AF34:AF36"/>
    <mergeCell ref="AG34:AG36"/>
    <mergeCell ref="C33:P33"/>
    <mergeCell ref="C36:P36"/>
    <mergeCell ref="D28:H28"/>
    <mergeCell ref="AA25:AE25"/>
    <mergeCell ref="AK25:AO25"/>
    <mergeCell ref="S26:S27"/>
    <mergeCell ref="T26:U26"/>
    <mergeCell ref="V26:W26"/>
    <mergeCell ref="X26:Y26"/>
    <mergeCell ref="Y15:Z15"/>
    <mergeCell ref="AA15:AB15"/>
    <mergeCell ref="C22:P22"/>
    <mergeCell ref="C25:P25"/>
    <mergeCell ref="C27:F27"/>
    <mergeCell ref="S23:AP23"/>
    <mergeCell ref="S22:Y22"/>
    <mergeCell ref="W15:X15"/>
    <mergeCell ref="B2:C2"/>
    <mergeCell ref="S5:U5"/>
    <mergeCell ref="C7:P7"/>
    <mergeCell ref="C8:F8"/>
    <mergeCell ref="G8:J8"/>
    <mergeCell ref="K8:P8"/>
    <mergeCell ref="O9:P9"/>
    <mergeCell ref="C10:D10"/>
    <mergeCell ref="E10:F10"/>
    <mergeCell ref="G10:H10"/>
    <mergeCell ref="I10:J10"/>
    <mergeCell ref="K10:L10"/>
    <mergeCell ref="M10:N10"/>
    <mergeCell ref="O10:P10"/>
    <mergeCell ref="C9:D9"/>
    <mergeCell ref="E9:F9"/>
    <mergeCell ref="G9:H9"/>
    <mergeCell ref="I9:J9"/>
    <mergeCell ref="K9:L9"/>
    <mergeCell ref="M9:N9"/>
    <mergeCell ref="M12:N12"/>
    <mergeCell ref="O12:P12"/>
    <mergeCell ref="C12:D12"/>
    <mergeCell ref="E12:F12"/>
    <mergeCell ref="G12:H12"/>
    <mergeCell ref="I12:J12"/>
    <mergeCell ref="K12:L12"/>
  </mergeCell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59999389629810485"/>
  </sheetPr>
  <dimension ref="A2:AN71"/>
  <sheetViews>
    <sheetView zoomScale="85" zoomScaleNormal="85" workbookViewId="0"/>
  </sheetViews>
  <sheetFormatPr baseColWidth="10" defaultColWidth="11.44140625" defaultRowHeight="14.4" x14ac:dyDescent="0.3"/>
  <cols>
    <col min="1" max="1" width="3.44140625" style="552" customWidth="1"/>
    <col min="2" max="2" width="33.109375" style="807" bestFit="1" customWidth="1"/>
    <col min="3" max="19" width="14.33203125" style="552" bestFit="1" customWidth="1"/>
    <col min="20" max="20" width="11.44140625" style="552"/>
    <col min="21" max="21" width="3.44140625" style="544" customWidth="1"/>
    <col min="22" max="24" width="11.44140625" style="552"/>
    <col min="25" max="27" width="11.109375" style="552" bestFit="1" customWidth="1"/>
    <col min="28" max="28" width="12.88671875" style="552" customWidth="1"/>
    <col min="29" max="29" width="11.109375" style="552" bestFit="1" customWidth="1"/>
    <col min="30" max="30" width="10.6640625" style="552" bestFit="1" customWidth="1"/>
    <col min="31" max="31" width="11.109375" style="552" bestFit="1" customWidth="1"/>
    <col min="32" max="16384" width="11.44140625" style="552"/>
  </cols>
  <sheetData>
    <row r="2" spans="1:40" s="542" customFormat="1" ht="18" x14ac:dyDescent="0.3">
      <c r="B2" s="897" t="s">
        <v>129</v>
      </c>
      <c r="C2" s="897"/>
      <c r="U2" s="546"/>
      <c r="V2" s="804" t="s">
        <v>118</v>
      </c>
    </row>
    <row r="3" spans="1:40" s="821" customFormat="1" ht="6.75" customHeight="1" thickBot="1" x14ac:dyDescent="0.35">
      <c r="B3" s="26"/>
      <c r="U3" s="545"/>
    </row>
    <row r="5" spans="1:40" ht="16.2" thickBot="1" x14ac:dyDescent="0.35">
      <c r="A5" s="513" t="s">
        <v>121</v>
      </c>
      <c r="B5" s="805" t="s">
        <v>224</v>
      </c>
      <c r="U5" s="547" t="s">
        <v>121</v>
      </c>
      <c r="V5" s="898" t="s">
        <v>146</v>
      </c>
      <c r="W5" s="898"/>
      <c r="X5" s="898"/>
    </row>
    <row r="6" spans="1:40" ht="16.2" thickBot="1" x14ac:dyDescent="0.35">
      <c r="A6" s="513"/>
      <c r="B6" s="805"/>
      <c r="C6" s="94" t="s">
        <v>858</v>
      </c>
      <c r="D6" s="22" t="s">
        <v>859</v>
      </c>
      <c r="E6" s="22" t="s">
        <v>860</v>
      </c>
      <c r="F6" s="22" t="s">
        <v>861</v>
      </c>
      <c r="G6" s="22" t="s">
        <v>862</v>
      </c>
      <c r="H6" s="633" t="s">
        <v>863</v>
      </c>
      <c r="I6" s="633" t="s">
        <v>864</v>
      </c>
      <c r="J6" s="633" t="s">
        <v>865</v>
      </c>
      <c r="K6" s="633" t="s">
        <v>866</v>
      </c>
      <c r="L6" s="633" t="s">
        <v>867</v>
      </c>
      <c r="M6" s="633" t="s">
        <v>868</v>
      </c>
      <c r="N6" s="633" t="s">
        <v>869</v>
      </c>
      <c r="O6" s="633" t="s">
        <v>870</v>
      </c>
      <c r="P6" s="633" t="s">
        <v>871</v>
      </c>
      <c r="Q6" s="633" t="s">
        <v>872</v>
      </c>
      <c r="R6" s="633" t="s">
        <v>873</v>
      </c>
      <c r="S6" s="23" t="s">
        <v>874</v>
      </c>
      <c r="U6" s="547"/>
      <c r="V6" s="805"/>
      <c r="X6" s="94" t="s">
        <v>858</v>
      </c>
      <c r="Y6" s="22" t="s">
        <v>859</v>
      </c>
      <c r="Z6" s="22" t="s">
        <v>860</v>
      </c>
      <c r="AA6" s="22" t="s">
        <v>861</v>
      </c>
      <c r="AB6" s="22" t="s">
        <v>862</v>
      </c>
      <c r="AC6" s="633" t="s">
        <v>863</v>
      </c>
      <c r="AD6" s="633" t="s">
        <v>864</v>
      </c>
      <c r="AE6" s="633" t="s">
        <v>865</v>
      </c>
      <c r="AF6" s="633" t="s">
        <v>866</v>
      </c>
      <c r="AG6" s="633" t="s">
        <v>867</v>
      </c>
      <c r="AH6" s="633" t="s">
        <v>868</v>
      </c>
      <c r="AI6" s="633" t="s">
        <v>869</v>
      </c>
      <c r="AJ6" s="633" t="s">
        <v>870</v>
      </c>
      <c r="AK6" s="633" t="s">
        <v>871</v>
      </c>
      <c r="AL6" s="633" t="s">
        <v>872</v>
      </c>
      <c r="AM6" s="633" t="s">
        <v>873</v>
      </c>
      <c r="AN6" s="23" t="s">
        <v>874</v>
      </c>
    </row>
    <row r="7" spans="1:40" ht="15.6" x14ac:dyDescent="0.3">
      <c r="A7" s="513"/>
      <c r="B7" s="93" t="s">
        <v>219</v>
      </c>
      <c r="C7" s="899" t="s">
        <v>19</v>
      </c>
      <c r="D7" s="916"/>
      <c r="E7" s="916"/>
      <c r="F7" s="916"/>
      <c r="G7" s="916"/>
      <c r="H7" s="916"/>
      <c r="I7" s="916"/>
      <c r="J7" s="916"/>
      <c r="K7" s="916"/>
      <c r="L7" s="916"/>
      <c r="M7" s="916"/>
      <c r="N7" s="916"/>
      <c r="O7" s="916"/>
      <c r="P7" s="916"/>
      <c r="Q7" s="916"/>
      <c r="R7" s="916"/>
      <c r="S7" s="900"/>
      <c r="U7" s="547"/>
      <c r="V7" s="805"/>
      <c r="W7" s="842" t="s">
        <v>939</v>
      </c>
      <c r="X7" s="843">
        <v>1.92</v>
      </c>
      <c r="Y7" s="843">
        <v>2.44</v>
      </c>
      <c r="Z7" s="843">
        <v>1.19</v>
      </c>
      <c r="AA7" s="843">
        <v>2.2400000000000002</v>
      </c>
      <c r="AB7" s="843">
        <v>17.579999999999998</v>
      </c>
      <c r="AC7" s="843">
        <v>1.89</v>
      </c>
      <c r="AD7" s="843">
        <v>1.5</v>
      </c>
      <c r="AE7" s="843">
        <v>3.68</v>
      </c>
      <c r="AF7" s="843">
        <v>22.39</v>
      </c>
      <c r="AG7" s="843">
        <v>3.48</v>
      </c>
      <c r="AH7" s="843">
        <v>1.63</v>
      </c>
      <c r="AI7" s="843">
        <v>1.53</v>
      </c>
      <c r="AJ7" s="843">
        <v>1.1599999999999999</v>
      </c>
      <c r="AK7" s="843">
        <v>1.58</v>
      </c>
      <c r="AL7" s="843">
        <v>2.85</v>
      </c>
      <c r="AM7" s="843">
        <v>1.34</v>
      </c>
      <c r="AN7" s="843">
        <v>1.33</v>
      </c>
    </row>
    <row r="8" spans="1:40" ht="15.6" x14ac:dyDescent="0.3">
      <c r="A8" s="513"/>
      <c r="B8" s="493" t="s">
        <v>195</v>
      </c>
      <c r="C8" s="901" t="s">
        <v>20</v>
      </c>
      <c r="D8" s="917"/>
      <c r="E8" s="917"/>
      <c r="F8" s="917"/>
      <c r="G8" s="917"/>
      <c r="H8" s="917"/>
      <c r="I8" s="917"/>
      <c r="J8" s="917"/>
      <c r="K8" s="917"/>
      <c r="L8" s="917"/>
      <c r="M8" s="917"/>
      <c r="N8" s="917"/>
      <c r="O8" s="917"/>
      <c r="P8" s="917"/>
      <c r="Q8" s="917"/>
      <c r="R8" s="917"/>
      <c r="S8" s="902"/>
      <c r="U8" s="547"/>
      <c r="V8" s="805"/>
      <c r="W8" s="805"/>
      <c r="X8" s="805"/>
    </row>
    <row r="9" spans="1:40" ht="15.6" x14ac:dyDescent="0.3">
      <c r="A9" s="513"/>
      <c r="B9" s="493" t="s">
        <v>196</v>
      </c>
      <c r="C9" s="901" t="s">
        <v>1191</v>
      </c>
      <c r="D9" s="917"/>
      <c r="E9" s="917"/>
      <c r="F9" s="917"/>
      <c r="G9" s="917"/>
      <c r="H9" s="917"/>
      <c r="I9" s="917"/>
      <c r="J9" s="917"/>
      <c r="K9" s="923"/>
      <c r="L9" s="922" t="s">
        <v>1192</v>
      </c>
      <c r="M9" s="917"/>
      <c r="N9" s="917"/>
      <c r="O9" s="917"/>
      <c r="P9" s="917"/>
      <c r="Q9" s="917"/>
      <c r="R9" s="917"/>
      <c r="S9" s="902"/>
      <c r="U9" s="547"/>
      <c r="V9" s="805"/>
      <c r="W9" s="805"/>
      <c r="X9" s="805"/>
    </row>
    <row r="10" spans="1:40" ht="15.6" x14ac:dyDescent="0.3">
      <c r="A10" s="513"/>
      <c r="B10" s="493" t="s">
        <v>1099</v>
      </c>
      <c r="C10" s="901">
        <v>52.3</v>
      </c>
      <c r="D10" s="923"/>
      <c r="E10" s="922">
        <v>36.6</v>
      </c>
      <c r="F10" s="923"/>
      <c r="G10" s="811">
        <v>37.4</v>
      </c>
      <c r="H10" s="811">
        <v>52.3</v>
      </c>
      <c r="I10" s="922">
        <v>36.6</v>
      </c>
      <c r="J10" s="923"/>
      <c r="K10" s="809">
        <v>37.4</v>
      </c>
      <c r="L10" s="922">
        <v>50.4</v>
      </c>
      <c r="M10" s="917"/>
      <c r="N10" s="917"/>
      <c r="O10" s="917"/>
      <c r="P10" s="917"/>
      <c r="Q10" s="917"/>
      <c r="R10" s="917"/>
      <c r="S10" s="902"/>
      <c r="U10" s="547"/>
      <c r="V10" s="805"/>
      <c r="W10" s="805"/>
      <c r="X10" s="805"/>
    </row>
    <row r="11" spans="1:40" ht="15.6" x14ac:dyDescent="0.3">
      <c r="A11" s="513"/>
      <c r="B11" s="360" t="s">
        <v>1116</v>
      </c>
      <c r="C11" s="505"/>
      <c r="D11" s="506"/>
      <c r="E11" s="506"/>
      <c r="F11" s="506"/>
      <c r="G11" s="506"/>
      <c r="H11" s="506"/>
      <c r="I11" s="506"/>
      <c r="J11" s="853"/>
      <c r="K11" s="853"/>
      <c r="L11" s="853"/>
      <c r="M11" s="853"/>
      <c r="N11" s="853"/>
      <c r="O11" s="853"/>
      <c r="P11" s="853"/>
      <c r="Q11" s="853"/>
      <c r="R11" s="853"/>
      <c r="S11" s="854"/>
      <c r="U11" s="547"/>
      <c r="V11" s="805"/>
      <c r="W11" s="805"/>
      <c r="X11" s="805"/>
    </row>
    <row r="12" spans="1:40" ht="15.6" x14ac:dyDescent="0.3">
      <c r="A12" s="513"/>
      <c r="B12" s="360" t="s">
        <v>237</v>
      </c>
      <c r="C12" s="505"/>
      <c r="D12" s="506"/>
      <c r="E12" s="506"/>
      <c r="F12" s="506"/>
      <c r="G12" s="506"/>
      <c r="H12" s="506"/>
      <c r="I12" s="506"/>
      <c r="J12" s="853"/>
      <c r="K12" s="853"/>
      <c r="L12" s="853"/>
      <c r="M12" s="853"/>
      <c r="N12" s="853"/>
      <c r="O12" s="853"/>
      <c r="P12" s="853"/>
      <c r="Q12" s="853"/>
      <c r="R12" s="853"/>
      <c r="S12" s="854"/>
      <c r="U12" s="547"/>
      <c r="V12" s="805"/>
      <c r="W12" s="805"/>
      <c r="X12" s="805"/>
    </row>
    <row r="13" spans="1:40" ht="16.2" thickBot="1" x14ac:dyDescent="0.35">
      <c r="A13" s="513"/>
      <c r="B13" s="499" t="s">
        <v>220</v>
      </c>
      <c r="C13" s="539"/>
      <c r="D13" s="151"/>
      <c r="E13" s="151"/>
      <c r="F13" s="151"/>
      <c r="G13" s="151"/>
      <c r="H13" s="151"/>
      <c r="I13" s="151"/>
      <c r="J13" s="689"/>
      <c r="K13" s="689"/>
      <c r="L13" s="689"/>
      <c r="M13" s="689"/>
      <c r="N13" s="689"/>
      <c r="O13" s="689"/>
      <c r="P13" s="689"/>
      <c r="Q13" s="689"/>
      <c r="R13" s="689"/>
      <c r="S13" s="538"/>
      <c r="U13" s="547"/>
      <c r="V13" s="805"/>
      <c r="W13" s="805"/>
      <c r="X13" s="805"/>
    </row>
    <row r="14" spans="1:40" x14ac:dyDescent="0.3">
      <c r="A14" s="513"/>
      <c r="B14" s="43"/>
      <c r="C14" s="815"/>
      <c r="D14" s="815"/>
      <c r="E14" s="815"/>
      <c r="F14" s="815"/>
      <c r="G14" s="815"/>
      <c r="H14" s="815"/>
      <c r="I14" s="815"/>
      <c r="J14" s="815"/>
      <c r="K14" s="815"/>
      <c r="L14" s="815"/>
      <c r="M14" s="815"/>
      <c r="N14" s="815"/>
      <c r="O14" s="815"/>
      <c r="P14" s="815"/>
      <c r="Q14" s="815"/>
      <c r="R14" s="815"/>
      <c r="S14" s="815"/>
    </row>
    <row r="15" spans="1:40" ht="15.6" x14ac:dyDescent="0.3">
      <c r="A15" s="513"/>
      <c r="B15" s="805"/>
      <c r="V15" s="815"/>
      <c r="W15" s="815"/>
      <c r="X15" s="806"/>
      <c r="Y15" s="806"/>
      <c r="Z15" s="906"/>
      <c r="AA15" s="906"/>
      <c r="AB15" s="906"/>
      <c r="AC15" s="906"/>
      <c r="AD15" s="906"/>
      <c r="AE15" s="906"/>
      <c r="AF15" s="815"/>
    </row>
    <row r="16" spans="1:40" ht="16.2" thickBot="1" x14ac:dyDescent="0.35">
      <c r="A16" s="513" t="s">
        <v>121</v>
      </c>
      <c r="B16" s="805" t="s">
        <v>225</v>
      </c>
      <c r="V16" s="815"/>
      <c r="W16" s="806"/>
      <c r="X16" s="815"/>
      <c r="Y16" s="815"/>
      <c r="Z16" s="815"/>
      <c r="AA16" s="815"/>
      <c r="AB16" s="815"/>
      <c r="AC16" s="815"/>
      <c r="AD16" s="548"/>
      <c r="AE16" s="815"/>
      <c r="AF16" s="815"/>
    </row>
    <row r="17" spans="1:32" ht="15" thickBot="1" x14ac:dyDescent="0.35">
      <c r="B17" s="63"/>
      <c r="C17" s="632" t="str">
        <f>C$6</f>
        <v>AL 121/1</v>
      </c>
      <c r="D17" s="22" t="str">
        <f>D$6</f>
        <v>AL 141/1</v>
      </c>
      <c r="E17" s="22" t="str">
        <f t="shared" ref="E17:R17" si="0">E$6</f>
        <v>A6 (0-2)</v>
      </c>
      <c r="F17" s="22" t="str">
        <f t="shared" si="0"/>
        <v>A2 (0-2)</v>
      </c>
      <c r="G17" s="22" t="str">
        <f t="shared" si="0"/>
        <v>A4 (0-2)</v>
      </c>
      <c r="H17" s="22" t="str">
        <f t="shared" si="0"/>
        <v>AL 24/1</v>
      </c>
      <c r="I17" s="22" t="str">
        <f t="shared" si="0"/>
        <v>A5 (0-2)</v>
      </c>
      <c r="J17" s="22" t="str">
        <f t="shared" si="0"/>
        <v>A1 (0-2)</v>
      </c>
      <c r="K17" s="22" t="str">
        <f t="shared" si="0"/>
        <v>A3 (0-2)</v>
      </c>
      <c r="L17" s="22" t="str">
        <f t="shared" si="0"/>
        <v>K13W1-2</v>
      </c>
      <c r="M17" s="22" t="str">
        <f t="shared" si="0"/>
        <v>K3W1-2</v>
      </c>
      <c r="N17" s="22" t="str">
        <f t="shared" si="0"/>
        <v>K4W1-2</v>
      </c>
      <c r="O17" s="22" t="str">
        <f t="shared" si="0"/>
        <v>K9W1-2</v>
      </c>
      <c r="P17" s="22" t="str">
        <f t="shared" si="0"/>
        <v>K10W1-2</v>
      </c>
      <c r="Q17" s="22" t="str">
        <f t="shared" si="0"/>
        <v>P W 1-3</v>
      </c>
      <c r="R17" s="22" t="str">
        <f t="shared" si="0"/>
        <v>F3 W 1-2</v>
      </c>
      <c r="S17" s="23" t="str">
        <f>S$6</f>
        <v>F4 W 1-2</v>
      </c>
      <c r="V17" s="815"/>
      <c r="W17" s="806"/>
      <c r="X17" s="815"/>
      <c r="Y17" s="815"/>
      <c r="Z17" s="815"/>
      <c r="AA17" s="815"/>
      <c r="AB17" s="815"/>
      <c r="AC17" s="815"/>
      <c r="AD17" s="548"/>
      <c r="AE17" s="815"/>
      <c r="AF17" s="815"/>
    </row>
    <row r="18" spans="1:32" x14ac:dyDescent="0.3">
      <c r="B18" s="493" t="s">
        <v>221</v>
      </c>
      <c r="C18" s="813" t="s">
        <v>10</v>
      </c>
      <c r="D18" s="818" t="s">
        <v>10</v>
      </c>
      <c r="E18" s="818" t="s">
        <v>0</v>
      </c>
      <c r="F18" s="818" t="s">
        <v>0</v>
      </c>
      <c r="G18" s="818" t="s">
        <v>0</v>
      </c>
      <c r="H18" s="818" t="s">
        <v>10</v>
      </c>
      <c r="I18" s="818" t="s">
        <v>0</v>
      </c>
      <c r="J18" s="818" t="s">
        <v>0</v>
      </c>
      <c r="K18" s="818" t="s">
        <v>0</v>
      </c>
      <c r="L18" s="818" t="s">
        <v>0</v>
      </c>
      <c r="M18" s="818" t="s">
        <v>0</v>
      </c>
      <c r="N18" s="818" t="s">
        <v>0</v>
      </c>
      <c r="O18" s="818" t="s">
        <v>0</v>
      </c>
      <c r="P18" s="818" t="s">
        <v>0</v>
      </c>
      <c r="Q18" s="818" t="s">
        <v>1</v>
      </c>
      <c r="R18" s="818" t="s">
        <v>10</v>
      </c>
      <c r="S18" s="814" t="s">
        <v>10</v>
      </c>
      <c r="V18" s="815"/>
      <c r="W18" s="806"/>
      <c r="X18" s="815"/>
      <c r="Y18" s="815"/>
      <c r="Z18" s="815"/>
      <c r="AA18" s="815"/>
      <c r="AB18" s="815"/>
      <c r="AC18" s="815"/>
      <c r="AD18" s="815"/>
      <c r="AE18" s="815"/>
      <c r="AF18" s="815"/>
    </row>
    <row r="19" spans="1:32" x14ac:dyDescent="0.3">
      <c r="B19" s="494" t="s">
        <v>1086</v>
      </c>
      <c r="C19" s="855"/>
      <c r="D19" s="856"/>
      <c r="E19" s="856"/>
      <c r="F19" s="856"/>
      <c r="G19" s="856"/>
      <c r="H19" s="856"/>
      <c r="I19" s="856"/>
      <c r="J19" s="856"/>
      <c r="K19" s="856"/>
      <c r="L19" s="856"/>
      <c r="M19" s="856"/>
      <c r="N19" s="856"/>
      <c r="O19" s="856"/>
      <c r="P19" s="856"/>
      <c r="Q19" s="856"/>
      <c r="R19" s="856"/>
      <c r="S19" s="857"/>
      <c r="V19" s="815"/>
      <c r="W19" s="806"/>
      <c r="X19" s="815"/>
      <c r="Y19" s="815"/>
      <c r="Z19" s="815"/>
      <c r="AA19" s="815"/>
      <c r="AB19" s="815"/>
      <c r="AC19" s="815"/>
      <c r="AD19" s="815"/>
      <c r="AE19" s="815"/>
      <c r="AF19" s="815"/>
    </row>
    <row r="20" spans="1:32" x14ac:dyDescent="0.3">
      <c r="B20" s="494" t="s">
        <v>223</v>
      </c>
      <c r="C20" s="536"/>
      <c r="D20" s="819"/>
      <c r="E20" s="819"/>
      <c r="F20" s="819"/>
      <c r="G20" s="819"/>
      <c r="H20" s="819"/>
      <c r="I20" s="819"/>
      <c r="J20" s="819"/>
      <c r="K20" s="819"/>
      <c r="L20" s="819"/>
      <c r="M20" s="819"/>
      <c r="N20" s="819"/>
      <c r="O20" s="819"/>
      <c r="P20" s="819"/>
      <c r="Q20" s="819"/>
      <c r="R20" s="819"/>
      <c r="S20" s="820"/>
      <c r="V20" s="815"/>
      <c r="W20" s="806"/>
      <c r="X20" s="815"/>
      <c r="Y20" s="815"/>
      <c r="Z20" s="815"/>
      <c r="AA20" s="815"/>
      <c r="AB20" s="815"/>
      <c r="AC20" s="815"/>
      <c r="AD20" s="548"/>
      <c r="AE20" s="815"/>
      <c r="AF20" s="815"/>
    </row>
    <row r="21" spans="1:32" ht="15" customHeight="1" x14ac:dyDescent="0.3">
      <c r="B21" s="493" t="s">
        <v>119</v>
      </c>
      <c r="C21" s="810" t="s">
        <v>1193</v>
      </c>
      <c r="D21" s="811" t="s">
        <v>1193</v>
      </c>
      <c r="E21" s="811" t="s">
        <v>1194</v>
      </c>
      <c r="F21" s="811" t="s">
        <v>1194</v>
      </c>
      <c r="G21" s="811" t="s">
        <v>1194</v>
      </c>
      <c r="H21" s="811" t="s">
        <v>1193</v>
      </c>
      <c r="I21" s="811" t="s">
        <v>1194</v>
      </c>
      <c r="J21" s="811" t="s">
        <v>1194</v>
      </c>
      <c r="K21" s="811" t="s">
        <v>1194</v>
      </c>
      <c r="L21" s="811" t="s">
        <v>1195</v>
      </c>
      <c r="M21" s="811" t="s">
        <v>1195</v>
      </c>
      <c r="N21" s="811" t="s">
        <v>1195</v>
      </c>
      <c r="O21" s="811" t="s">
        <v>1195</v>
      </c>
      <c r="P21" s="811" t="s">
        <v>1195</v>
      </c>
      <c r="Q21" s="811" t="s">
        <v>1196</v>
      </c>
      <c r="R21" s="811" t="s">
        <v>1197</v>
      </c>
      <c r="S21" s="812" t="s">
        <v>1197</v>
      </c>
      <c r="V21" s="815"/>
      <c r="W21" s="806"/>
      <c r="X21" s="815"/>
      <c r="Y21" s="815"/>
      <c r="Z21" s="815"/>
      <c r="AA21" s="815"/>
      <c r="AB21" s="815"/>
      <c r="AC21" s="815"/>
      <c r="AD21" s="548"/>
      <c r="AE21" s="815"/>
      <c r="AF21" s="815"/>
    </row>
    <row r="22" spans="1:32" x14ac:dyDescent="0.3">
      <c r="B22" s="493" t="s">
        <v>222</v>
      </c>
      <c r="C22" s="477"/>
      <c r="D22" s="478"/>
      <c r="E22" s="922" t="s">
        <v>31</v>
      </c>
      <c r="F22" s="917"/>
      <c r="G22" s="923"/>
      <c r="H22" s="478"/>
      <c r="I22" s="922" t="s">
        <v>31</v>
      </c>
      <c r="J22" s="917"/>
      <c r="K22" s="917"/>
      <c r="L22" s="917"/>
      <c r="M22" s="917"/>
      <c r="N22" s="917"/>
      <c r="O22" s="917"/>
      <c r="P22" s="923"/>
      <c r="Q22" s="478"/>
      <c r="R22" s="478"/>
      <c r="S22" s="535"/>
      <c r="V22" s="815"/>
      <c r="W22" s="806"/>
      <c r="X22" s="815"/>
      <c r="Y22" s="815"/>
      <c r="Z22" s="815"/>
      <c r="AA22" s="815"/>
      <c r="AB22" s="815"/>
      <c r="AC22" s="815"/>
      <c r="AD22" s="548"/>
      <c r="AE22" s="815"/>
      <c r="AF22" s="815"/>
    </row>
    <row r="23" spans="1:32" x14ac:dyDescent="0.3">
      <c r="B23" s="494" t="s">
        <v>199</v>
      </c>
      <c r="C23" s="536"/>
      <c r="D23" s="819"/>
      <c r="E23" s="819"/>
      <c r="F23" s="819"/>
      <c r="G23" s="819"/>
      <c r="H23" s="819"/>
      <c r="I23" s="819"/>
      <c r="J23" s="819"/>
      <c r="K23" s="819"/>
      <c r="L23" s="819"/>
      <c r="M23" s="819"/>
      <c r="N23" s="819"/>
      <c r="O23" s="819"/>
      <c r="P23" s="819"/>
      <c r="Q23" s="819"/>
      <c r="R23" s="819"/>
      <c r="S23" s="820"/>
      <c r="V23" s="815"/>
      <c r="W23" s="806"/>
      <c r="X23" s="815"/>
      <c r="Y23" s="815"/>
      <c r="Z23" s="815"/>
      <c r="AA23" s="815"/>
      <c r="AB23" s="815"/>
      <c r="AC23" s="815"/>
      <c r="AD23" s="548"/>
      <c r="AE23" s="815"/>
      <c r="AF23" s="815"/>
    </row>
    <row r="24" spans="1:32" x14ac:dyDescent="0.3">
      <c r="B24" s="494" t="s">
        <v>879</v>
      </c>
      <c r="C24" s="536"/>
      <c r="D24" s="819"/>
      <c r="E24" s="819"/>
      <c r="F24" s="819"/>
      <c r="G24" s="819"/>
      <c r="H24" s="819"/>
      <c r="I24" s="819"/>
      <c r="J24" s="819"/>
      <c r="K24" s="819"/>
      <c r="L24" s="819"/>
      <c r="M24" s="819"/>
      <c r="N24" s="819"/>
      <c r="O24" s="819"/>
      <c r="P24" s="819"/>
      <c r="Q24" s="819"/>
      <c r="R24" s="819"/>
      <c r="S24" s="820"/>
      <c r="V24" s="815"/>
      <c r="W24" s="806"/>
      <c r="X24" s="815"/>
      <c r="Y24" s="815"/>
      <c r="Z24" s="815"/>
      <c r="AA24" s="815"/>
      <c r="AB24" s="815"/>
      <c r="AC24" s="815"/>
      <c r="AD24" s="548"/>
      <c r="AE24" s="815"/>
      <c r="AF24" s="815"/>
    </row>
    <row r="25" spans="1:32" x14ac:dyDescent="0.3">
      <c r="B25" s="494" t="s">
        <v>56</v>
      </c>
      <c r="C25" s="536"/>
      <c r="D25" s="819"/>
      <c r="E25" s="819"/>
      <c r="F25" s="819"/>
      <c r="G25" s="819"/>
      <c r="H25" s="819"/>
      <c r="I25" s="819"/>
      <c r="J25" s="819"/>
      <c r="K25" s="819"/>
      <c r="L25" s="819"/>
      <c r="M25" s="819"/>
      <c r="N25" s="819"/>
      <c r="O25" s="819"/>
      <c r="P25" s="819"/>
      <c r="Q25" s="819"/>
      <c r="R25" s="819"/>
      <c r="S25" s="820"/>
      <c r="V25" s="815"/>
      <c r="W25" s="815"/>
      <c r="X25" s="815"/>
      <c r="Y25" s="815"/>
      <c r="Z25" s="815"/>
      <c r="AA25" s="815"/>
      <c r="AB25" s="815"/>
      <c r="AC25" s="815"/>
      <c r="AD25" s="815"/>
      <c r="AE25" s="815"/>
      <c r="AF25" s="815"/>
    </row>
    <row r="26" spans="1:32" s="550" customFormat="1" ht="15" thickBot="1" x14ac:dyDescent="0.35">
      <c r="A26" s="552"/>
      <c r="B26" s="499" t="s">
        <v>220</v>
      </c>
      <c r="C26" s="539"/>
      <c r="D26" s="151"/>
      <c r="E26" s="151"/>
      <c r="F26" s="151"/>
      <c r="G26" s="151"/>
      <c r="H26" s="151"/>
      <c r="I26" s="151"/>
      <c r="J26" s="151"/>
      <c r="K26" s="151"/>
      <c r="L26" s="151"/>
      <c r="M26" s="151"/>
      <c r="N26" s="151"/>
      <c r="O26" s="151"/>
      <c r="P26" s="151"/>
      <c r="Q26" s="151"/>
      <c r="R26" s="151"/>
      <c r="S26" s="538"/>
      <c r="T26" s="552"/>
      <c r="U26" s="551"/>
      <c r="V26" s="549"/>
      <c r="W26" s="549"/>
      <c r="X26" s="549"/>
      <c r="Y26" s="549"/>
      <c r="Z26" s="549"/>
      <c r="AA26" s="549"/>
      <c r="AB26" s="549"/>
      <c r="AC26" s="549"/>
      <c r="AD26" s="549"/>
      <c r="AE26" s="549"/>
      <c r="AF26" s="549"/>
    </row>
    <row r="27" spans="1:32" x14ac:dyDescent="0.3">
      <c r="B27" s="43"/>
      <c r="C27" s="815"/>
      <c r="D27" s="815"/>
      <c r="E27" s="815"/>
      <c r="F27" s="815"/>
      <c r="G27" s="815"/>
      <c r="H27" s="815"/>
      <c r="I27" s="815"/>
      <c r="J27" s="815"/>
      <c r="K27" s="815"/>
      <c r="L27" s="815"/>
      <c r="M27" s="815"/>
      <c r="N27" s="815"/>
      <c r="O27" s="815"/>
      <c r="P27" s="815"/>
      <c r="Q27" s="815"/>
      <c r="R27" s="815"/>
      <c r="S27" s="815"/>
    </row>
    <row r="28" spans="1:32" x14ac:dyDescent="0.3">
      <c r="B28" s="43"/>
      <c r="C28" s="815"/>
      <c r="D28" s="815"/>
      <c r="E28" s="815"/>
      <c r="F28" s="815"/>
      <c r="G28" s="815"/>
      <c r="H28" s="815"/>
      <c r="I28" s="815"/>
      <c r="J28" s="815"/>
      <c r="K28" s="815"/>
      <c r="L28" s="815"/>
      <c r="M28" s="815"/>
      <c r="N28" s="815"/>
      <c r="O28" s="815"/>
      <c r="P28" s="815"/>
      <c r="Q28" s="815"/>
      <c r="R28" s="815"/>
      <c r="S28" s="815"/>
    </row>
    <row r="29" spans="1:32" ht="18.600000000000001" thickBot="1" x14ac:dyDescent="0.35">
      <c r="A29" s="513" t="s">
        <v>121</v>
      </c>
      <c r="B29" s="805" t="s">
        <v>226</v>
      </c>
      <c r="C29" s="542"/>
      <c r="D29" s="542"/>
      <c r="E29" s="542"/>
      <c r="F29" s="542"/>
      <c r="G29" s="542"/>
      <c r="H29" s="542"/>
      <c r="I29" s="542"/>
      <c r="J29" s="542"/>
      <c r="K29" s="542"/>
      <c r="L29" s="542"/>
      <c r="M29" s="542"/>
      <c r="N29" s="542"/>
      <c r="O29" s="542"/>
      <c r="P29" s="542"/>
      <c r="Q29" s="542"/>
      <c r="R29" s="542"/>
      <c r="S29" s="542"/>
      <c r="U29" s="547"/>
      <c r="V29" s="898"/>
      <c r="W29" s="898"/>
      <c r="X29" s="898"/>
    </row>
    <row r="30" spans="1:32" ht="15" customHeight="1" thickBot="1" x14ac:dyDescent="0.35">
      <c r="A30" s="550"/>
      <c r="B30" s="67"/>
      <c r="C30" s="632" t="str">
        <f>C$6</f>
        <v>AL 121/1</v>
      </c>
      <c r="D30" s="22" t="str">
        <f>D$6</f>
        <v>AL 141/1</v>
      </c>
      <c r="E30" s="22" t="str">
        <f t="shared" ref="E30:R30" si="1">E$6</f>
        <v>A6 (0-2)</v>
      </c>
      <c r="F30" s="22" t="str">
        <f t="shared" si="1"/>
        <v>A2 (0-2)</v>
      </c>
      <c r="G30" s="22" t="str">
        <f t="shared" si="1"/>
        <v>A4 (0-2)</v>
      </c>
      <c r="H30" s="22" t="str">
        <f t="shared" si="1"/>
        <v>AL 24/1</v>
      </c>
      <c r="I30" s="22" t="str">
        <f t="shared" si="1"/>
        <v>A5 (0-2)</v>
      </c>
      <c r="J30" s="22" t="str">
        <f t="shared" si="1"/>
        <v>A1 (0-2)</v>
      </c>
      <c r="K30" s="22" t="str">
        <f t="shared" si="1"/>
        <v>A3 (0-2)</v>
      </c>
      <c r="L30" s="22" t="str">
        <f t="shared" si="1"/>
        <v>K13W1-2</v>
      </c>
      <c r="M30" s="22" t="str">
        <f t="shared" si="1"/>
        <v>K3W1-2</v>
      </c>
      <c r="N30" s="22" t="str">
        <f t="shared" si="1"/>
        <v>K4W1-2</v>
      </c>
      <c r="O30" s="22" t="str">
        <f t="shared" si="1"/>
        <v>K9W1-2</v>
      </c>
      <c r="P30" s="22" t="str">
        <f t="shared" si="1"/>
        <v>K10W1-2</v>
      </c>
      <c r="Q30" s="22" t="str">
        <f t="shared" si="1"/>
        <v>P W 1-3</v>
      </c>
      <c r="R30" s="22" t="str">
        <f t="shared" si="1"/>
        <v>F3 W 1-2</v>
      </c>
      <c r="S30" s="23" t="str">
        <f>S$6</f>
        <v>F4 W 1-2</v>
      </c>
      <c r="T30" s="550"/>
    </row>
    <row r="31" spans="1:32" x14ac:dyDescent="0.3">
      <c r="B31" s="29" t="s">
        <v>2</v>
      </c>
      <c r="C31" s="899" t="s">
        <v>27</v>
      </c>
      <c r="D31" s="916"/>
      <c r="E31" s="916"/>
      <c r="F31" s="916"/>
      <c r="G31" s="916"/>
      <c r="H31" s="916"/>
      <c r="I31" s="916"/>
      <c r="J31" s="916"/>
      <c r="K31" s="916"/>
      <c r="L31" s="916"/>
      <c r="M31" s="916"/>
      <c r="N31" s="916"/>
      <c r="O31" s="916"/>
      <c r="P31" s="916"/>
      <c r="Q31" s="916"/>
      <c r="R31" s="916"/>
      <c r="S31" s="900"/>
    </row>
    <row r="32" spans="1:32" x14ac:dyDescent="0.3">
      <c r="B32" s="53" t="s">
        <v>11</v>
      </c>
      <c r="C32" s="901" t="s">
        <v>1198</v>
      </c>
      <c r="D32" s="917"/>
      <c r="E32" s="917"/>
      <c r="F32" s="917"/>
      <c r="G32" s="917"/>
      <c r="H32" s="917"/>
      <c r="I32" s="917"/>
      <c r="J32" s="917"/>
      <c r="K32" s="917"/>
      <c r="L32" s="917"/>
      <c r="M32" s="917"/>
      <c r="N32" s="917"/>
      <c r="O32" s="917"/>
      <c r="P32" s="917"/>
      <c r="Q32" s="917"/>
      <c r="R32" s="917"/>
      <c r="S32" s="902"/>
    </row>
    <row r="33" spans="1:19" x14ac:dyDescent="0.3">
      <c r="B33" s="30" t="s">
        <v>12</v>
      </c>
      <c r="C33" s="810">
        <v>107</v>
      </c>
      <c r="D33" s="811">
        <v>106</v>
      </c>
      <c r="E33" s="811">
        <v>57</v>
      </c>
      <c r="F33" s="811">
        <v>46</v>
      </c>
      <c r="G33" s="811">
        <v>46</v>
      </c>
      <c r="H33" s="811">
        <v>100</v>
      </c>
      <c r="I33" s="811">
        <v>57</v>
      </c>
      <c r="J33" s="811">
        <v>59</v>
      </c>
      <c r="K33" s="811">
        <v>59</v>
      </c>
      <c r="L33" s="811">
        <v>63</v>
      </c>
      <c r="M33" s="811">
        <v>71</v>
      </c>
      <c r="N33" s="811">
        <v>73</v>
      </c>
      <c r="O33" s="811">
        <v>73</v>
      </c>
      <c r="P33" s="811">
        <v>74</v>
      </c>
      <c r="Q33" s="811">
        <v>40</v>
      </c>
      <c r="R33" s="811">
        <v>76</v>
      </c>
      <c r="S33" s="812">
        <v>76</v>
      </c>
    </row>
    <row r="34" spans="1:19" ht="15.6" x14ac:dyDescent="0.3">
      <c r="B34" s="30" t="s">
        <v>23</v>
      </c>
      <c r="C34" s="901" t="s">
        <v>1199</v>
      </c>
      <c r="D34" s="923"/>
      <c r="E34" s="922" t="s">
        <v>1200</v>
      </c>
      <c r="F34" s="917"/>
      <c r="G34" s="923"/>
      <c r="H34" s="811" t="s">
        <v>1199</v>
      </c>
      <c r="I34" s="478"/>
      <c r="J34" s="922" t="s">
        <v>1200</v>
      </c>
      <c r="K34" s="917"/>
      <c r="L34" s="917"/>
      <c r="M34" s="917"/>
      <c r="N34" s="917"/>
      <c r="O34" s="917"/>
      <c r="P34" s="917"/>
      <c r="Q34" s="917"/>
      <c r="R34" s="917"/>
      <c r="S34" s="902"/>
    </row>
    <row r="35" spans="1:19" x14ac:dyDescent="0.3">
      <c r="B35" s="30" t="s">
        <v>4</v>
      </c>
      <c r="C35" s="901" t="s">
        <v>576</v>
      </c>
      <c r="D35" s="917"/>
      <c r="E35" s="917"/>
      <c r="F35" s="917"/>
      <c r="G35" s="917"/>
      <c r="H35" s="917"/>
      <c r="I35" s="917"/>
      <c r="J35" s="917"/>
      <c r="K35" s="917"/>
      <c r="L35" s="917"/>
      <c r="M35" s="917"/>
      <c r="N35" s="917"/>
      <c r="O35" s="917"/>
      <c r="P35" s="917"/>
      <c r="Q35" s="917"/>
      <c r="R35" s="917"/>
      <c r="S35" s="902"/>
    </row>
    <row r="36" spans="1:19" x14ac:dyDescent="0.3">
      <c r="B36" s="537" t="s">
        <v>3</v>
      </c>
      <c r="C36" s="477"/>
      <c r="D36" s="478"/>
      <c r="E36" s="478"/>
      <c r="F36" s="478"/>
      <c r="G36" s="478"/>
      <c r="H36" s="478"/>
      <c r="I36" s="478"/>
      <c r="J36" s="478"/>
      <c r="K36" s="478"/>
      <c r="L36" s="478"/>
      <c r="M36" s="478"/>
      <c r="N36" s="478"/>
      <c r="O36" s="478"/>
      <c r="P36" s="478"/>
      <c r="Q36" s="478"/>
      <c r="R36" s="478"/>
      <c r="S36" s="535"/>
    </row>
    <row r="37" spans="1:19" ht="15.75" customHeight="1" x14ac:dyDescent="0.3">
      <c r="B37" s="537" t="s">
        <v>229</v>
      </c>
      <c r="C37" s="477"/>
      <c r="D37" s="478"/>
      <c r="E37" s="478"/>
      <c r="F37" s="478"/>
      <c r="G37" s="478"/>
      <c r="H37" s="478"/>
      <c r="I37" s="478"/>
      <c r="J37" s="478"/>
      <c r="K37" s="478"/>
      <c r="L37" s="478"/>
      <c r="M37" s="478"/>
      <c r="N37" s="478"/>
      <c r="O37" s="478"/>
      <c r="P37" s="478"/>
      <c r="Q37" s="478"/>
      <c r="R37" s="478"/>
      <c r="S37" s="535"/>
    </row>
    <row r="38" spans="1:19" ht="15" thickBot="1" x14ac:dyDescent="0.35">
      <c r="B38" s="105" t="s">
        <v>220</v>
      </c>
      <c r="C38" s="903" t="s">
        <v>1201</v>
      </c>
      <c r="D38" s="918"/>
      <c r="E38" s="918"/>
      <c r="F38" s="918"/>
      <c r="G38" s="918"/>
      <c r="H38" s="918"/>
      <c r="I38" s="918"/>
      <c r="J38" s="918"/>
      <c r="K38" s="918"/>
      <c r="L38" s="918"/>
      <c r="M38" s="918"/>
      <c r="N38" s="918"/>
      <c r="O38" s="918"/>
      <c r="P38" s="918"/>
      <c r="Q38" s="918"/>
      <c r="R38" s="918"/>
      <c r="S38" s="904"/>
    </row>
    <row r="39" spans="1:19" ht="15" customHeight="1" x14ac:dyDescent="0.3">
      <c r="B39" s="808"/>
    </row>
    <row r="40" spans="1:19" x14ac:dyDescent="0.3">
      <c r="B40" s="28"/>
    </row>
    <row r="41" spans="1:19" ht="16.2" thickBot="1" x14ac:dyDescent="0.35">
      <c r="A41" s="513" t="s">
        <v>121</v>
      </c>
      <c r="B41" s="805" t="s">
        <v>227</v>
      </c>
    </row>
    <row r="42" spans="1:19" ht="15" thickBot="1" x14ac:dyDescent="0.35">
      <c r="B42" s="67"/>
      <c r="C42" s="632" t="str">
        <f>C$6</f>
        <v>AL 121/1</v>
      </c>
      <c r="D42" s="22" t="str">
        <f>D$6</f>
        <v>AL 141/1</v>
      </c>
      <c r="E42" s="22" t="str">
        <f t="shared" ref="E42:R42" si="2">E$6</f>
        <v>A6 (0-2)</v>
      </c>
      <c r="F42" s="22" t="str">
        <f t="shared" si="2"/>
        <v>A2 (0-2)</v>
      </c>
      <c r="G42" s="22" t="str">
        <f t="shared" si="2"/>
        <v>A4 (0-2)</v>
      </c>
      <c r="H42" s="22" t="str">
        <f t="shared" si="2"/>
        <v>AL 24/1</v>
      </c>
      <c r="I42" s="22" t="str">
        <f t="shared" si="2"/>
        <v>A5 (0-2)</v>
      </c>
      <c r="J42" s="22" t="str">
        <f t="shared" si="2"/>
        <v>A1 (0-2)</v>
      </c>
      <c r="K42" s="22" t="str">
        <f t="shared" si="2"/>
        <v>A3 (0-2)</v>
      </c>
      <c r="L42" s="22" t="str">
        <f t="shared" si="2"/>
        <v>K13W1-2</v>
      </c>
      <c r="M42" s="22" t="str">
        <f t="shared" si="2"/>
        <v>K3W1-2</v>
      </c>
      <c r="N42" s="22" t="str">
        <f t="shared" si="2"/>
        <v>K4W1-2</v>
      </c>
      <c r="O42" s="22" t="str">
        <f t="shared" si="2"/>
        <v>K9W1-2</v>
      </c>
      <c r="P42" s="22" t="str">
        <f t="shared" si="2"/>
        <v>K10W1-2</v>
      </c>
      <c r="Q42" s="22" t="str">
        <f t="shared" si="2"/>
        <v>P W 1-3</v>
      </c>
      <c r="R42" s="22" t="str">
        <f t="shared" si="2"/>
        <v>F3 W 1-2</v>
      </c>
      <c r="S42" s="23" t="str">
        <f>S$6</f>
        <v>F4 W 1-2</v>
      </c>
    </row>
    <row r="43" spans="1:19" x14ac:dyDescent="0.3">
      <c r="B43" s="29" t="s">
        <v>13</v>
      </c>
      <c r="C43" s="899" t="s">
        <v>1202</v>
      </c>
      <c r="D43" s="916"/>
      <c r="E43" s="916"/>
      <c r="F43" s="916"/>
      <c r="G43" s="933"/>
      <c r="H43" s="934" t="s">
        <v>728</v>
      </c>
      <c r="I43" s="916"/>
      <c r="J43" s="916"/>
      <c r="K43" s="916"/>
      <c r="L43" s="916"/>
      <c r="M43" s="916"/>
      <c r="N43" s="916"/>
      <c r="O43" s="916"/>
      <c r="P43" s="916"/>
      <c r="Q43" s="916"/>
      <c r="R43" s="916"/>
      <c r="S43" s="900"/>
    </row>
    <row r="44" spans="1:19" x14ac:dyDescent="0.3">
      <c r="B44" s="53" t="s">
        <v>135</v>
      </c>
      <c r="C44" s="901" t="s">
        <v>1203</v>
      </c>
      <c r="D44" s="917"/>
      <c r="E44" s="917"/>
      <c r="F44" s="917"/>
      <c r="G44" s="917"/>
      <c r="H44" s="917"/>
      <c r="I44" s="917"/>
      <c r="J44" s="917"/>
      <c r="K44" s="917"/>
      <c r="L44" s="917"/>
      <c r="M44" s="917"/>
      <c r="N44" s="917"/>
      <c r="O44" s="917"/>
      <c r="P44" s="917"/>
      <c r="Q44" s="917"/>
      <c r="R44" s="917"/>
      <c r="S44" s="902"/>
    </row>
    <row r="45" spans="1:19" x14ac:dyDescent="0.3">
      <c r="B45" s="96" t="s">
        <v>6</v>
      </c>
      <c r="C45" s="98" t="s">
        <v>1204</v>
      </c>
      <c r="D45" s="844">
        <v>2.1</v>
      </c>
      <c r="E45" s="845" t="s">
        <v>961</v>
      </c>
      <c r="F45" s="845" t="s">
        <v>961</v>
      </c>
      <c r="G45" s="845" t="s">
        <v>961</v>
      </c>
      <c r="H45" s="99" t="s">
        <v>1205</v>
      </c>
      <c r="I45" s="845" t="s">
        <v>961</v>
      </c>
      <c r="J45" s="845" t="s">
        <v>961</v>
      </c>
      <c r="K45" s="845" t="s">
        <v>961</v>
      </c>
      <c r="L45" s="99" t="s">
        <v>1206</v>
      </c>
      <c r="M45" s="99" t="s">
        <v>1207</v>
      </c>
      <c r="N45" s="99">
        <v>6</v>
      </c>
      <c r="O45" s="99" t="s">
        <v>1208</v>
      </c>
      <c r="P45" s="99" t="s">
        <v>1209</v>
      </c>
      <c r="Q45" s="99" t="s">
        <v>1210</v>
      </c>
      <c r="R45" s="99" t="s">
        <v>1211</v>
      </c>
      <c r="S45" s="104" t="s">
        <v>1208</v>
      </c>
    </row>
    <row r="46" spans="1:19" x14ac:dyDescent="0.3">
      <c r="B46" s="537" t="s">
        <v>14</v>
      </c>
      <c r="C46" s="536"/>
      <c r="D46" s="819"/>
      <c r="E46" s="819"/>
      <c r="F46" s="819"/>
      <c r="G46" s="819"/>
      <c r="H46" s="819"/>
      <c r="I46" s="819"/>
      <c r="J46" s="819"/>
      <c r="K46" s="819"/>
      <c r="L46" s="819"/>
      <c r="M46" s="819"/>
      <c r="N46" s="819"/>
      <c r="O46" s="819"/>
      <c r="P46" s="819"/>
      <c r="Q46" s="819"/>
      <c r="R46" s="819"/>
      <c r="S46" s="820"/>
    </row>
    <row r="47" spans="1:19" x14ac:dyDescent="0.3">
      <c r="B47" s="537" t="s">
        <v>15</v>
      </c>
      <c r="C47" s="536"/>
      <c r="D47" s="819"/>
      <c r="E47" s="819"/>
      <c r="F47" s="819"/>
      <c r="G47" s="819"/>
      <c r="H47" s="819"/>
      <c r="I47" s="819"/>
      <c r="J47" s="819"/>
      <c r="K47" s="819"/>
      <c r="L47" s="819"/>
      <c r="M47" s="819"/>
      <c r="N47" s="819"/>
      <c r="O47" s="819"/>
      <c r="P47" s="819"/>
      <c r="Q47" s="819"/>
      <c r="R47" s="819"/>
      <c r="S47" s="820"/>
    </row>
    <row r="48" spans="1:19" x14ac:dyDescent="0.3">
      <c r="B48" s="96" t="s">
        <v>7</v>
      </c>
      <c r="C48" s="98">
        <v>90</v>
      </c>
      <c r="D48" s="99">
        <v>150</v>
      </c>
      <c r="E48" s="99">
        <v>100</v>
      </c>
      <c r="F48" s="99">
        <v>200</v>
      </c>
      <c r="G48" s="99">
        <v>200</v>
      </c>
      <c r="H48" s="99">
        <v>100</v>
      </c>
      <c r="I48" s="99">
        <v>100</v>
      </c>
      <c r="J48" s="99">
        <v>200</v>
      </c>
      <c r="K48" s="99">
        <v>200</v>
      </c>
      <c r="L48" s="99">
        <v>150</v>
      </c>
      <c r="M48" s="99">
        <v>25</v>
      </c>
      <c r="N48" s="99">
        <v>25</v>
      </c>
      <c r="O48" s="99">
        <v>25</v>
      </c>
      <c r="P48" s="99">
        <v>25</v>
      </c>
      <c r="Q48" s="99">
        <v>25</v>
      </c>
      <c r="R48" s="99">
        <v>25</v>
      </c>
      <c r="S48" s="104">
        <v>25</v>
      </c>
    </row>
    <row r="49" spans="1:19" ht="15" thickBot="1" x14ac:dyDescent="0.35">
      <c r="B49" s="127" t="s">
        <v>5</v>
      </c>
      <c r="C49" s="539"/>
      <c r="D49" s="151"/>
      <c r="E49" s="151"/>
      <c r="F49" s="151"/>
      <c r="G49" s="151"/>
      <c r="H49" s="151"/>
      <c r="I49" s="151"/>
      <c r="J49" s="151"/>
      <c r="K49" s="151"/>
      <c r="L49" s="151"/>
      <c r="M49" s="151"/>
      <c r="N49" s="151"/>
      <c r="O49" s="151"/>
      <c r="P49" s="151"/>
      <c r="Q49" s="151"/>
      <c r="R49" s="151"/>
      <c r="S49" s="538"/>
    </row>
    <row r="50" spans="1:19" x14ac:dyDescent="0.3">
      <c r="B50" s="43"/>
      <c r="C50" s="815"/>
      <c r="D50" s="815"/>
      <c r="E50" s="815"/>
      <c r="F50" s="815"/>
      <c r="G50" s="815"/>
      <c r="H50" s="815"/>
      <c r="I50" s="815"/>
      <c r="J50" s="815"/>
      <c r="K50" s="815"/>
      <c r="L50" s="815"/>
      <c r="M50" s="815"/>
      <c r="N50" s="815"/>
      <c r="O50" s="815"/>
      <c r="P50" s="815"/>
      <c r="Q50" s="815"/>
      <c r="R50" s="815"/>
      <c r="S50" s="815"/>
    </row>
    <row r="51" spans="1:19" x14ac:dyDescent="0.3">
      <c r="B51" s="43"/>
      <c r="C51" s="815"/>
      <c r="D51" s="815"/>
      <c r="E51" s="815"/>
      <c r="F51" s="815"/>
      <c r="G51" s="815"/>
      <c r="H51" s="815"/>
      <c r="I51" s="815"/>
      <c r="J51" s="815"/>
      <c r="K51" s="815"/>
      <c r="L51" s="815"/>
      <c r="M51" s="815"/>
      <c r="N51" s="815"/>
      <c r="O51" s="815"/>
      <c r="P51" s="815"/>
      <c r="Q51" s="815"/>
      <c r="R51" s="815"/>
      <c r="S51" s="815"/>
    </row>
    <row r="52" spans="1:19" ht="16.2" thickBot="1" x14ac:dyDescent="0.35">
      <c r="A52" s="513" t="s">
        <v>121</v>
      </c>
      <c r="B52" s="805" t="s">
        <v>230</v>
      </c>
      <c r="C52" s="815"/>
      <c r="D52" s="815"/>
      <c r="E52" s="815"/>
      <c r="F52" s="815"/>
      <c r="G52" s="815"/>
      <c r="H52" s="815"/>
      <c r="I52" s="815"/>
      <c r="J52" s="815"/>
      <c r="K52" s="815"/>
      <c r="L52" s="815"/>
      <c r="M52" s="815"/>
      <c r="N52" s="815"/>
      <c r="O52" s="815"/>
      <c r="P52" s="815"/>
      <c r="Q52" s="815"/>
      <c r="R52" s="815"/>
      <c r="S52" s="815"/>
    </row>
    <row r="53" spans="1:19" ht="15" thickBot="1" x14ac:dyDescent="0.35">
      <c r="B53" s="67"/>
      <c r="C53" s="632" t="str">
        <f>C$6</f>
        <v>AL 121/1</v>
      </c>
      <c r="D53" s="22" t="str">
        <f>D$6</f>
        <v>AL 141/1</v>
      </c>
      <c r="E53" s="22" t="str">
        <f t="shared" ref="E53:R53" si="3">E$6</f>
        <v>A6 (0-2)</v>
      </c>
      <c r="F53" s="22" t="str">
        <f t="shared" si="3"/>
        <v>A2 (0-2)</v>
      </c>
      <c r="G53" s="22" t="str">
        <f t="shared" si="3"/>
        <v>A4 (0-2)</v>
      </c>
      <c r="H53" s="22" t="str">
        <f t="shared" si="3"/>
        <v>AL 24/1</v>
      </c>
      <c r="I53" s="22" t="str">
        <f t="shared" si="3"/>
        <v>A5 (0-2)</v>
      </c>
      <c r="J53" s="22" t="str">
        <f t="shared" si="3"/>
        <v>A1 (0-2)</v>
      </c>
      <c r="K53" s="22" t="str">
        <f t="shared" si="3"/>
        <v>A3 (0-2)</v>
      </c>
      <c r="L53" s="22" t="str">
        <f t="shared" si="3"/>
        <v>K13W1-2</v>
      </c>
      <c r="M53" s="22" t="str">
        <f t="shared" si="3"/>
        <v>K3W1-2</v>
      </c>
      <c r="N53" s="22" t="str">
        <f t="shared" si="3"/>
        <v>K4W1-2</v>
      </c>
      <c r="O53" s="22" t="str">
        <f t="shared" si="3"/>
        <v>K9W1-2</v>
      </c>
      <c r="P53" s="22" t="str">
        <f t="shared" si="3"/>
        <v>K10W1-2</v>
      </c>
      <c r="Q53" s="22" t="str">
        <f t="shared" si="3"/>
        <v>P W 1-3</v>
      </c>
      <c r="R53" s="22" t="str">
        <f t="shared" si="3"/>
        <v>F3 W 1-2</v>
      </c>
      <c r="S53" s="23" t="str">
        <f>S$6</f>
        <v>F4 W 1-2</v>
      </c>
    </row>
    <row r="54" spans="1:19" x14ac:dyDescent="0.3">
      <c r="B54" s="115" t="s">
        <v>34</v>
      </c>
      <c r="C54" s="116"/>
      <c r="D54" s="117"/>
      <c r="E54" s="117"/>
      <c r="F54" s="117"/>
      <c r="G54" s="117"/>
      <c r="H54" s="117"/>
      <c r="I54" s="117"/>
      <c r="J54" s="117"/>
      <c r="K54" s="117"/>
      <c r="L54" s="117"/>
      <c r="M54" s="117"/>
      <c r="N54" s="117"/>
      <c r="O54" s="117"/>
      <c r="P54" s="117"/>
      <c r="Q54" s="117"/>
      <c r="R54" s="117"/>
      <c r="S54" s="118"/>
    </row>
    <row r="55" spans="1:19" x14ac:dyDescent="0.3">
      <c r="B55" s="30" t="s">
        <v>130</v>
      </c>
      <c r="C55" s="901" t="s">
        <v>1212</v>
      </c>
      <c r="D55" s="917"/>
      <c r="E55" s="917"/>
      <c r="F55" s="917"/>
      <c r="G55" s="917"/>
      <c r="H55" s="917"/>
      <c r="I55" s="917"/>
      <c r="J55" s="917"/>
      <c r="K55" s="917"/>
      <c r="L55" s="917"/>
      <c r="M55" s="917"/>
      <c r="N55" s="917"/>
      <c r="O55" s="917"/>
      <c r="P55" s="917"/>
      <c r="Q55" s="917"/>
      <c r="R55" s="917"/>
      <c r="S55" s="902"/>
    </row>
    <row r="56" spans="1:19" ht="15" thickBot="1" x14ac:dyDescent="0.35">
      <c r="B56" s="31" t="s">
        <v>131</v>
      </c>
      <c r="C56" s="903" t="s">
        <v>1213</v>
      </c>
      <c r="D56" s="918"/>
      <c r="E56" s="918"/>
      <c r="F56" s="918"/>
      <c r="G56" s="918"/>
      <c r="H56" s="918"/>
      <c r="I56" s="918"/>
      <c r="J56" s="918"/>
      <c r="K56" s="918"/>
      <c r="L56" s="918"/>
      <c r="M56" s="918"/>
      <c r="N56" s="918"/>
      <c r="O56" s="918"/>
      <c r="P56" s="918"/>
      <c r="Q56" s="918"/>
      <c r="R56" s="918"/>
      <c r="S56" s="904"/>
    </row>
    <row r="57" spans="1:19" x14ac:dyDescent="0.3">
      <c r="B57" s="43"/>
      <c r="C57" s="815"/>
      <c r="D57" s="815"/>
      <c r="E57" s="815"/>
      <c r="F57" s="815"/>
      <c r="G57" s="815"/>
      <c r="H57" s="815"/>
      <c r="I57" s="815"/>
      <c r="J57" s="815"/>
      <c r="K57" s="815"/>
      <c r="L57" s="815"/>
      <c r="M57" s="815"/>
      <c r="N57" s="815"/>
      <c r="O57" s="815"/>
      <c r="P57" s="815"/>
      <c r="Q57" s="815"/>
      <c r="R57" s="815"/>
      <c r="S57" s="815"/>
    </row>
    <row r="59" spans="1:19" ht="16.2" thickBot="1" x14ac:dyDescent="0.35">
      <c r="A59" s="513" t="s">
        <v>121</v>
      </c>
      <c r="B59" s="805" t="s">
        <v>228</v>
      </c>
    </row>
    <row r="60" spans="1:19" ht="15" thickBot="1" x14ac:dyDescent="0.35">
      <c r="B60" s="67"/>
      <c r="C60" s="632" t="str">
        <f>C$6</f>
        <v>AL 121/1</v>
      </c>
      <c r="D60" s="22" t="str">
        <f>D$6</f>
        <v>AL 141/1</v>
      </c>
      <c r="E60" s="22" t="str">
        <f t="shared" ref="E60:R60" si="4">E$6</f>
        <v>A6 (0-2)</v>
      </c>
      <c r="F60" s="22" t="str">
        <f t="shared" si="4"/>
        <v>A2 (0-2)</v>
      </c>
      <c r="G60" s="22" t="str">
        <f t="shared" si="4"/>
        <v>A4 (0-2)</v>
      </c>
      <c r="H60" s="22" t="str">
        <f t="shared" si="4"/>
        <v>AL 24/1</v>
      </c>
      <c r="I60" s="22" t="str">
        <f t="shared" si="4"/>
        <v>A5 (0-2)</v>
      </c>
      <c r="J60" s="22" t="str">
        <f t="shared" si="4"/>
        <v>A1 (0-2)</v>
      </c>
      <c r="K60" s="22" t="str">
        <f t="shared" si="4"/>
        <v>A3 (0-2)</v>
      </c>
      <c r="L60" s="22" t="str">
        <f t="shared" si="4"/>
        <v>K13W1-2</v>
      </c>
      <c r="M60" s="22" t="str">
        <f t="shared" si="4"/>
        <v>K3W1-2</v>
      </c>
      <c r="N60" s="22" t="str">
        <f t="shared" si="4"/>
        <v>K4W1-2</v>
      </c>
      <c r="O60" s="22" t="str">
        <f t="shared" si="4"/>
        <v>K9W1-2</v>
      </c>
      <c r="P60" s="22" t="str">
        <f t="shared" si="4"/>
        <v>K10W1-2</v>
      </c>
      <c r="Q60" s="22" t="str">
        <f t="shared" si="4"/>
        <v>P W 1-3</v>
      </c>
      <c r="R60" s="22" t="str">
        <f t="shared" si="4"/>
        <v>F3 W 1-2</v>
      </c>
      <c r="S60" s="23" t="str">
        <f>S$6</f>
        <v>F4 W 1-2</v>
      </c>
    </row>
    <row r="61" spans="1:19" x14ac:dyDescent="0.3">
      <c r="B61" s="846" t="s">
        <v>231</v>
      </c>
      <c r="C61" s="847"/>
      <c r="D61" s="848"/>
      <c r="E61" s="848"/>
      <c r="F61" s="848"/>
      <c r="G61" s="848"/>
      <c r="H61" s="848"/>
      <c r="I61" s="848"/>
      <c r="J61" s="849"/>
      <c r="K61" s="849"/>
      <c r="L61" s="849"/>
      <c r="M61" s="849"/>
      <c r="N61" s="849"/>
      <c r="O61" s="849"/>
      <c r="P61" s="849"/>
      <c r="Q61" s="849"/>
      <c r="R61" s="849"/>
      <c r="S61" s="850"/>
    </row>
    <row r="62" spans="1:19" x14ac:dyDescent="0.3">
      <c r="B62" s="846" t="s">
        <v>822</v>
      </c>
      <c r="C62" s="477"/>
      <c r="D62" s="478"/>
      <c r="E62" s="478"/>
      <c r="F62" s="478"/>
      <c r="G62" s="478"/>
      <c r="H62" s="478"/>
      <c r="I62" s="478"/>
      <c r="J62" s="851"/>
      <c r="K62" s="851"/>
      <c r="L62" s="851"/>
      <c r="M62" s="851"/>
      <c r="N62" s="851"/>
      <c r="O62" s="851"/>
      <c r="P62" s="851"/>
      <c r="Q62" s="851"/>
      <c r="R62" s="851"/>
      <c r="S62" s="535"/>
    </row>
    <row r="63" spans="1:19" x14ac:dyDescent="0.3">
      <c r="B63" s="30" t="s">
        <v>232</v>
      </c>
      <c r="C63" s="256"/>
      <c r="D63" s="257"/>
      <c r="E63" s="257"/>
      <c r="F63" s="257"/>
      <c r="G63" s="257"/>
      <c r="H63" s="257"/>
      <c r="I63" s="257"/>
      <c r="J63" s="257"/>
      <c r="K63" s="257"/>
      <c r="L63" s="257"/>
      <c r="M63" s="257"/>
      <c r="N63" s="257"/>
      <c r="O63" s="257"/>
      <c r="P63" s="257"/>
      <c r="Q63" s="257"/>
      <c r="R63" s="257"/>
      <c r="S63" s="258"/>
    </row>
    <row r="64" spans="1:19" x14ac:dyDescent="0.3">
      <c r="B64" s="95" t="s">
        <v>233</v>
      </c>
      <c r="C64" s="901" t="s">
        <v>21</v>
      </c>
      <c r="D64" s="917"/>
      <c r="E64" s="917"/>
      <c r="F64" s="917"/>
      <c r="G64" s="917"/>
      <c r="H64" s="917"/>
      <c r="I64" s="917"/>
      <c r="J64" s="917"/>
      <c r="K64" s="917"/>
      <c r="L64" s="917"/>
      <c r="M64" s="917"/>
      <c r="N64" s="917"/>
      <c r="O64" s="917"/>
      <c r="P64" s="917"/>
      <c r="Q64" s="917"/>
      <c r="R64" s="917"/>
      <c r="S64" s="902"/>
    </row>
    <row r="65" spans="2:19" x14ac:dyDescent="0.3">
      <c r="B65" s="95" t="s">
        <v>234</v>
      </c>
      <c r="C65" s="901" t="s">
        <v>21</v>
      </c>
      <c r="D65" s="917"/>
      <c r="E65" s="917"/>
      <c r="F65" s="917"/>
      <c r="G65" s="917"/>
      <c r="H65" s="917"/>
      <c r="I65" s="917"/>
      <c r="J65" s="917"/>
      <c r="K65" s="917"/>
      <c r="L65" s="917"/>
      <c r="M65" s="917"/>
      <c r="N65" s="917"/>
      <c r="O65" s="917"/>
      <c r="P65" s="917"/>
      <c r="Q65" s="917"/>
      <c r="R65" s="917"/>
      <c r="S65" s="902"/>
    </row>
    <row r="66" spans="2:19" x14ac:dyDescent="0.3">
      <c r="B66" s="846" t="s">
        <v>236</v>
      </c>
      <c r="C66" s="816"/>
      <c r="D66" s="478"/>
      <c r="E66" s="478"/>
      <c r="F66" s="478"/>
      <c r="G66" s="478"/>
      <c r="H66" s="478"/>
      <c r="I66" s="478"/>
      <c r="J66" s="478"/>
      <c r="K66" s="478"/>
      <c r="L66" s="478"/>
      <c r="M66" s="478"/>
      <c r="N66" s="478"/>
      <c r="O66" s="478"/>
      <c r="P66" s="478"/>
      <c r="Q66" s="478"/>
      <c r="R66" s="478"/>
      <c r="S66" s="535"/>
    </row>
    <row r="67" spans="2:19" x14ac:dyDescent="0.3">
      <c r="B67" s="30" t="s">
        <v>1129</v>
      </c>
      <c r="C67" s="901" t="s">
        <v>855</v>
      </c>
      <c r="D67" s="917"/>
      <c r="E67" s="917"/>
      <c r="F67" s="917"/>
      <c r="G67" s="917"/>
      <c r="H67" s="917"/>
      <c r="I67" s="917"/>
      <c r="J67" s="917"/>
      <c r="K67" s="917"/>
      <c r="L67" s="917"/>
      <c r="M67" s="917"/>
      <c r="N67" s="917"/>
      <c r="O67" s="917"/>
      <c r="P67" s="917"/>
      <c r="Q67" s="917"/>
      <c r="R67" s="917"/>
      <c r="S67" s="902"/>
    </row>
    <row r="68" spans="2:19" x14ac:dyDescent="0.3">
      <c r="B68" s="537" t="s">
        <v>235</v>
      </c>
      <c r="C68" s="536"/>
      <c r="D68" s="819"/>
      <c r="E68" s="819"/>
      <c r="F68" s="819"/>
      <c r="G68" s="819"/>
      <c r="H68" s="819"/>
      <c r="I68" s="819"/>
      <c r="J68" s="817"/>
      <c r="K68" s="817"/>
      <c r="L68" s="817"/>
      <c r="M68" s="817"/>
      <c r="N68" s="817"/>
      <c r="O68" s="817"/>
      <c r="P68" s="817"/>
      <c r="Q68" s="817"/>
      <c r="R68" s="817"/>
      <c r="S68" s="820"/>
    </row>
    <row r="69" spans="2:19" x14ac:dyDescent="0.3">
      <c r="B69" s="30" t="s">
        <v>37</v>
      </c>
      <c r="C69" s="810">
        <v>107</v>
      </c>
      <c r="D69" s="811">
        <v>106</v>
      </c>
      <c r="E69" s="811">
        <v>57</v>
      </c>
      <c r="F69" s="811">
        <v>46</v>
      </c>
      <c r="G69" s="811">
        <v>46</v>
      </c>
      <c r="H69" s="811">
        <v>100</v>
      </c>
      <c r="I69" s="811">
        <v>57</v>
      </c>
      <c r="J69" s="811">
        <v>59</v>
      </c>
      <c r="K69" s="811">
        <v>59</v>
      </c>
      <c r="L69" s="811">
        <v>63</v>
      </c>
      <c r="M69" s="811">
        <v>71</v>
      </c>
      <c r="N69" s="811">
        <v>73</v>
      </c>
      <c r="O69" s="811">
        <v>73</v>
      </c>
      <c r="P69" s="811">
        <v>74</v>
      </c>
      <c r="Q69" s="811">
        <v>40</v>
      </c>
      <c r="R69" s="811">
        <v>76</v>
      </c>
      <c r="S69" s="812">
        <v>76</v>
      </c>
    </row>
    <row r="70" spans="2:19" x14ac:dyDescent="0.3">
      <c r="B70" s="852" t="s">
        <v>133</v>
      </c>
      <c r="C70" s="477"/>
      <c r="D70" s="478"/>
      <c r="E70" s="478"/>
      <c r="F70" s="478"/>
      <c r="G70" s="478"/>
      <c r="H70" s="478"/>
      <c r="I70" s="478"/>
      <c r="J70" s="851"/>
      <c r="K70" s="851"/>
      <c r="L70" s="851"/>
      <c r="M70" s="851"/>
      <c r="N70" s="851"/>
      <c r="O70" s="851"/>
      <c r="P70" s="851"/>
      <c r="Q70" s="851"/>
      <c r="R70" s="851"/>
      <c r="S70" s="535"/>
    </row>
    <row r="71" spans="2:19" ht="15" thickBot="1" x14ac:dyDescent="0.35">
      <c r="B71" s="69" t="s">
        <v>238</v>
      </c>
      <c r="C71" s="903" t="s">
        <v>1214</v>
      </c>
      <c r="D71" s="918"/>
      <c r="E71" s="918"/>
      <c r="F71" s="918"/>
      <c r="G71" s="918"/>
      <c r="H71" s="918"/>
      <c r="I71" s="918"/>
      <c r="J71" s="918"/>
      <c r="K71" s="918"/>
      <c r="L71" s="918"/>
      <c r="M71" s="918"/>
      <c r="N71" s="918"/>
      <c r="O71" s="918"/>
      <c r="P71" s="918"/>
      <c r="Q71" s="918"/>
      <c r="R71" s="918"/>
      <c r="S71" s="904"/>
    </row>
  </sheetData>
  <sheetProtection algorithmName="SHA-512" hashValue="EEpL/ZWcw6HvcNx7LKhnIRr2g+tlcD4LsUUe35c7Q8C03jBxQHtMVJlTqVEBib+xZtZFzBy4mGn3y0TOzfsUtQ==" saltValue="NBo/GI9W9VV4ms5aBVv4EA==" spinCount="100000" sheet="1" objects="1" scenarios="1"/>
  <mergeCells count="32">
    <mergeCell ref="AB15:AC15"/>
    <mergeCell ref="AD15:AE15"/>
    <mergeCell ref="V29:X29"/>
    <mergeCell ref="C35:S35"/>
    <mergeCell ref="B2:C2"/>
    <mergeCell ref="V5:X5"/>
    <mergeCell ref="C7:S7"/>
    <mergeCell ref="C8:S8"/>
    <mergeCell ref="E10:F10"/>
    <mergeCell ref="I10:J10"/>
    <mergeCell ref="L10:S10"/>
    <mergeCell ref="C55:S55"/>
    <mergeCell ref="C56:S56"/>
    <mergeCell ref="C64:S64"/>
    <mergeCell ref="C65:S65"/>
    <mergeCell ref="Z15:AA15"/>
    <mergeCell ref="C67:S67"/>
    <mergeCell ref="C71:S71"/>
    <mergeCell ref="C9:K9"/>
    <mergeCell ref="L9:S9"/>
    <mergeCell ref="E22:G22"/>
    <mergeCell ref="I22:P22"/>
    <mergeCell ref="C31:S31"/>
    <mergeCell ref="C32:S32"/>
    <mergeCell ref="C34:D34"/>
    <mergeCell ref="E34:G34"/>
    <mergeCell ref="J34:S34"/>
    <mergeCell ref="C43:G43"/>
    <mergeCell ref="H43:S43"/>
    <mergeCell ref="C44:S44"/>
    <mergeCell ref="C10:D10"/>
    <mergeCell ref="C38:S38"/>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59999389629810485"/>
  </sheetPr>
  <dimension ref="A2:U77"/>
  <sheetViews>
    <sheetView zoomScaleNormal="100" workbookViewId="0"/>
  </sheetViews>
  <sheetFormatPr baseColWidth="10" defaultColWidth="11.44140625" defaultRowHeight="14.4" x14ac:dyDescent="0.3"/>
  <cols>
    <col min="1" max="1" width="3.44140625" style="300" customWidth="1"/>
    <col min="2" max="2" width="25.88671875" style="27" customWidth="1"/>
    <col min="3" max="8" width="13.33203125" style="300" customWidth="1"/>
    <col min="9" max="9" width="11.44140625" style="300"/>
    <col min="10" max="10" width="3.44140625" style="40" customWidth="1"/>
    <col min="11" max="13" width="11.44140625" style="300"/>
    <col min="14" max="14" width="8" style="300" customWidth="1"/>
    <col min="15" max="15" width="6.88671875" style="300" customWidth="1"/>
    <col min="16" max="20" width="6.33203125" style="300" customWidth="1"/>
    <col min="21" max="16384" width="11.44140625" style="300"/>
  </cols>
  <sheetData>
    <row r="2" spans="1:15" s="18" customFormat="1" ht="18" x14ac:dyDescent="0.3">
      <c r="B2" s="897" t="s">
        <v>129</v>
      </c>
      <c r="C2" s="897"/>
      <c r="J2" s="46"/>
      <c r="K2" s="266" t="s">
        <v>118</v>
      </c>
    </row>
    <row r="3" spans="1:15" s="279" customFormat="1" ht="6.75" customHeight="1" thickBot="1" x14ac:dyDescent="0.35">
      <c r="B3" s="26"/>
      <c r="J3" s="41"/>
    </row>
    <row r="5" spans="1:15" ht="16.2" thickBot="1" x14ac:dyDescent="0.35">
      <c r="A5" s="42" t="s">
        <v>121</v>
      </c>
      <c r="B5" s="265" t="s">
        <v>224</v>
      </c>
      <c r="J5" s="48" t="s">
        <v>121</v>
      </c>
      <c r="K5" s="898" t="s">
        <v>44</v>
      </c>
      <c r="L5" s="898"/>
      <c r="M5" s="898"/>
    </row>
    <row r="6" spans="1:15" ht="15.6" x14ac:dyDescent="0.3">
      <c r="A6" s="42"/>
      <c r="B6" s="265"/>
      <c r="C6" s="972" t="s">
        <v>1038</v>
      </c>
      <c r="D6" s="973"/>
      <c r="E6" s="973" t="s">
        <v>731</v>
      </c>
      <c r="F6" s="973"/>
      <c r="G6" s="973" t="s">
        <v>732</v>
      </c>
      <c r="H6" s="974"/>
      <c r="J6" s="48"/>
      <c r="O6" s="148"/>
    </row>
    <row r="7" spans="1:15" ht="16.2" thickBot="1" x14ac:dyDescent="0.35">
      <c r="A7" s="42"/>
      <c r="B7" s="265"/>
      <c r="C7" s="644" t="s">
        <v>769</v>
      </c>
      <c r="D7" s="639" t="s">
        <v>770</v>
      </c>
      <c r="E7" s="639" t="s">
        <v>771</v>
      </c>
      <c r="F7" s="639" t="s">
        <v>772</v>
      </c>
      <c r="G7" s="639" t="s">
        <v>773</v>
      </c>
      <c r="H7" s="640" t="s">
        <v>774</v>
      </c>
      <c r="J7" s="48"/>
      <c r="K7" s="307" t="s">
        <v>1130</v>
      </c>
      <c r="O7" s="148"/>
    </row>
    <row r="8" spans="1:15" ht="15.6" x14ac:dyDescent="0.3">
      <c r="A8" s="42"/>
      <c r="B8" s="93" t="s">
        <v>219</v>
      </c>
      <c r="C8" s="899" t="s">
        <v>19</v>
      </c>
      <c r="D8" s="916"/>
      <c r="E8" s="916"/>
      <c r="F8" s="916"/>
      <c r="G8" s="916"/>
      <c r="H8" s="900"/>
      <c r="J8" s="48"/>
      <c r="L8" s="265"/>
      <c r="M8" s="148"/>
      <c r="N8" s="148"/>
      <c r="O8" s="148"/>
    </row>
    <row r="9" spans="1:15" x14ac:dyDescent="0.3">
      <c r="A9" s="42"/>
      <c r="B9" s="319" t="s">
        <v>195</v>
      </c>
      <c r="C9" s="978" t="s">
        <v>20</v>
      </c>
      <c r="D9" s="979"/>
      <c r="E9" s="979"/>
      <c r="F9" s="979"/>
      <c r="G9" s="979"/>
      <c r="H9" s="980"/>
      <c r="J9" s="48"/>
      <c r="L9" s="148"/>
      <c r="M9" s="260"/>
      <c r="N9" s="260"/>
      <c r="O9" s="149"/>
    </row>
    <row r="10" spans="1:15" x14ac:dyDescent="0.3">
      <c r="A10" s="42"/>
      <c r="B10" s="100" t="s">
        <v>196</v>
      </c>
      <c r="C10" s="101"/>
      <c r="D10" s="277"/>
      <c r="E10" s="277"/>
      <c r="F10" s="277"/>
      <c r="G10" s="277"/>
      <c r="H10" s="278"/>
      <c r="J10" s="48"/>
      <c r="L10" s="148"/>
      <c r="M10" s="260"/>
      <c r="N10" s="260"/>
      <c r="O10" s="149"/>
    </row>
    <row r="11" spans="1:15" x14ac:dyDescent="0.3">
      <c r="A11" s="42"/>
      <c r="B11" s="493" t="s">
        <v>1099</v>
      </c>
      <c r="C11" s="901">
        <v>29</v>
      </c>
      <c r="D11" s="923"/>
      <c r="E11" s="922">
        <v>53</v>
      </c>
      <c r="F11" s="923"/>
      <c r="G11" s="922">
        <v>63</v>
      </c>
      <c r="H11" s="902"/>
      <c r="J11" s="48"/>
      <c r="L11" s="148"/>
      <c r="M11" s="260"/>
      <c r="N11" s="260"/>
      <c r="O11" s="149"/>
    </row>
    <row r="12" spans="1:15" ht="15.75" customHeight="1" x14ac:dyDescent="0.3">
      <c r="A12" s="513"/>
      <c r="B12" s="494" t="s">
        <v>876</v>
      </c>
      <c r="C12" s="536"/>
      <c r="D12" s="642"/>
      <c r="E12" s="642"/>
      <c r="F12" s="642"/>
      <c r="G12" s="642"/>
      <c r="H12" s="643"/>
      <c r="I12" s="552"/>
      <c r="J12" s="48"/>
      <c r="L12" s="148"/>
      <c r="M12" s="260"/>
      <c r="N12" s="260"/>
      <c r="O12" s="149"/>
    </row>
    <row r="13" spans="1:15" x14ac:dyDescent="0.3">
      <c r="A13" s="513"/>
      <c r="B13" s="494" t="s">
        <v>237</v>
      </c>
      <c r="C13" s="536"/>
      <c r="D13" s="642"/>
      <c r="E13" s="642"/>
      <c r="F13" s="642"/>
      <c r="G13" s="642"/>
      <c r="H13" s="643"/>
      <c r="I13" s="552"/>
      <c r="J13" s="48"/>
      <c r="L13" s="148"/>
      <c r="M13" s="260"/>
      <c r="N13" s="260"/>
      <c r="O13" s="149"/>
    </row>
    <row r="14" spans="1:15" ht="16.2" thickBot="1" x14ac:dyDescent="0.35">
      <c r="A14" s="42"/>
      <c r="B14" s="320" t="s">
        <v>220</v>
      </c>
      <c r="C14" s="939" t="s">
        <v>775</v>
      </c>
      <c r="D14" s="981"/>
      <c r="E14" s="981"/>
      <c r="F14" s="981"/>
      <c r="G14" s="981"/>
      <c r="H14" s="940"/>
      <c r="J14" s="48"/>
      <c r="K14" s="265"/>
      <c r="L14" s="148"/>
      <c r="M14" s="260"/>
      <c r="N14" s="260"/>
      <c r="O14" s="149"/>
    </row>
    <row r="15" spans="1:15" x14ac:dyDescent="0.3">
      <c r="A15" s="42"/>
      <c r="B15" s="43"/>
      <c r="C15" s="36"/>
      <c r="D15" s="36"/>
      <c r="E15" s="36"/>
      <c r="F15" s="36"/>
      <c r="G15" s="36"/>
      <c r="H15" s="36"/>
    </row>
    <row r="16" spans="1:15" ht="15.6" x14ac:dyDescent="0.3">
      <c r="A16" s="42"/>
      <c r="B16" s="265"/>
    </row>
    <row r="17" spans="1:21" ht="16.2" thickBot="1" x14ac:dyDescent="0.35">
      <c r="A17" s="42" t="s">
        <v>121</v>
      </c>
      <c r="B17" s="265" t="s">
        <v>225</v>
      </c>
      <c r="K17" s="36"/>
      <c r="L17" s="36"/>
      <c r="M17" s="262"/>
      <c r="N17" s="262"/>
      <c r="O17" s="906"/>
      <c r="P17" s="906"/>
      <c r="Q17" s="906"/>
      <c r="R17" s="906"/>
      <c r="S17" s="906"/>
      <c r="T17" s="906"/>
      <c r="U17" s="36"/>
    </row>
    <row r="18" spans="1:21" ht="15.6" x14ac:dyDescent="0.3">
      <c r="A18" s="42"/>
      <c r="B18" s="265"/>
      <c r="C18" s="972" t="str">
        <f>C$6</f>
        <v>U-238</v>
      </c>
      <c r="D18" s="973"/>
      <c r="E18" s="973" t="str">
        <f>E$6</f>
        <v>B4</v>
      </c>
      <c r="F18" s="973"/>
      <c r="G18" s="973" t="str">
        <f>G$6</f>
        <v>AF-02</v>
      </c>
      <c r="H18" s="974"/>
      <c r="K18" s="36"/>
      <c r="L18" s="262"/>
      <c r="M18" s="36"/>
      <c r="N18" s="36"/>
      <c r="O18" s="36"/>
      <c r="P18" s="36"/>
      <c r="Q18" s="36"/>
      <c r="R18" s="36"/>
      <c r="S18" s="55"/>
      <c r="T18" s="36"/>
      <c r="U18" s="36"/>
    </row>
    <row r="19" spans="1:21" ht="15" customHeight="1" thickBot="1" x14ac:dyDescent="0.35">
      <c r="B19" s="321"/>
      <c r="C19" s="644" t="s">
        <v>769</v>
      </c>
      <c r="D19" s="639" t="s">
        <v>770</v>
      </c>
      <c r="E19" s="639" t="s">
        <v>771</v>
      </c>
      <c r="F19" s="639" t="s">
        <v>772</v>
      </c>
      <c r="G19" s="639" t="s">
        <v>773</v>
      </c>
      <c r="H19" s="640" t="s">
        <v>774</v>
      </c>
      <c r="K19" s="36"/>
      <c r="L19" s="262"/>
      <c r="M19" s="36"/>
      <c r="N19" s="36"/>
      <c r="O19" s="36"/>
      <c r="P19" s="36"/>
      <c r="Q19" s="36"/>
      <c r="R19" s="36"/>
      <c r="S19" s="55"/>
      <c r="T19" s="36"/>
      <c r="U19" s="36"/>
    </row>
    <row r="20" spans="1:21" x14ac:dyDescent="0.3">
      <c r="B20" s="65" t="s">
        <v>221</v>
      </c>
      <c r="C20" s="941" t="s">
        <v>10</v>
      </c>
      <c r="D20" s="982"/>
      <c r="E20" s="982"/>
      <c r="F20" s="982"/>
      <c r="G20" s="982"/>
      <c r="H20" s="942"/>
      <c r="K20" s="36"/>
      <c r="L20" s="262"/>
      <c r="M20" s="36"/>
      <c r="N20" s="36"/>
      <c r="O20" s="36"/>
      <c r="P20" s="36"/>
      <c r="Q20" s="36"/>
      <c r="R20" s="36"/>
      <c r="S20" s="36"/>
      <c r="T20" s="36"/>
      <c r="U20" s="36"/>
    </row>
    <row r="21" spans="1:21" ht="15.6" x14ac:dyDescent="0.3">
      <c r="A21" s="552"/>
      <c r="B21" s="494" t="s">
        <v>1086</v>
      </c>
      <c r="C21" s="536"/>
      <c r="D21" s="642"/>
      <c r="E21" s="642"/>
      <c r="F21" s="642"/>
      <c r="G21" s="642"/>
      <c r="H21" s="643"/>
      <c r="I21" s="552"/>
      <c r="J21" s="48"/>
      <c r="K21" s="898"/>
      <c r="L21" s="898"/>
      <c r="M21" s="898"/>
      <c r="N21" s="36"/>
      <c r="O21" s="36"/>
      <c r="P21" s="36"/>
      <c r="Q21" s="36"/>
      <c r="R21" s="36"/>
      <c r="S21" s="36"/>
      <c r="T21" s="36"/>
      <c r="U21" s="36"/>
    </row>
    <row r="22" spans="1:21" x14ac:dyDescent="0.3">
      <c r="B22" s="65" t="s">
        <v>223</v>
      </c>
      <c r="C22" s="930" t="s">
        <v>776</v>
      </c>
      <c r="D22" s="931"/>
      <c r="E22" s="931"/>
      <c r="F22" s="931"/>
      <c r="G22" s="931"/>
      <c r="H22" s="938"/>
      <c r="K22" s="36"/>
      <c r="L22" s="262"/>
      <c r="M22" s="36"/>
      <c r="N22" s="36"/>
      <c r="O22" s="36"/>
      <c r="P22" s="36"/>
      <c r="Q22" s="36"/>
      <c r="R22" s="36"/>
      <c r="S22" s="55"/>
      <c r="T22" s="36"/>
      <c r="U22" s="36"/>
    </row>
    <row r="23" spans="1:21" x14ac:dyDescent="0.3">
      <c r="B23" s="65" t="s">
        <v>119</v>
      </c>
      <c r="C23" s="637">
        <v>3.5</v>
      </c>
      <c r="D23" s="627">
        <v>3.5</v>
      </c>
      <c r="E23" s="627">
        <v>3.1</v>
      </c>
      <c r="F23" s="627">
        <v>3</v>
      </c>
      <c r="G23" s="627">
        <v>4.2</v>
      </c>
      <c r="H23" s="638">
        <v>3.1</v>
      </c>
      <c r="K23" s="36"/>
      <c r="L23" s="262"/>
      <c r="M23" s="36"/>
      <c r="N23" s="36"/>
      <c r="O23" s="36"/>
      <c r="P23" s="36"/>
      <c r="Q23" s="36"/>
      <c r="R23" s="36"/>
      <c r="S23" s="55"/>
      <c r="T23" s="36"/>
      <c r="U23" s="36"/>
    </row>
    <row r="24" spans="1:21" ht="15.75" customHeight="1" x14ac:dyDescent="0.3">
      <c r="B24" s="493" t="s">
        <v>222</v>
      </c>
      <c r="C24" s="975" t="s">
        <v>31</v>
      </c>
      <c r="D24" s="976"/>
      <c r="E24" s="976"/>
      <c r="F24" s="976"/>
      <c r="G24" s="976"/>
      <c r="H24" s="977"/>
      <c r="K24" s="36"/>
      <c r="L24" s="262"/>
      <c r="M24" s="36"/>
      <c r="N24" s="36"/>
      <c r="O24" s="36"/>
      <c r="P24" s="36"/>
      <c r="Q24" s="36"/>
      <c r="R24" s="36"/>
      <c r="S24" s="55"/>
      <c r="T24" s="36"/>
      <c r="U24" s="36"/>
    </row>
    <row r="25" spans="1:21" x14ac:dyDescent="0.3">
      <c r="B25" s="100" t="s">
        <v>199</v>
      </c>
      <c r="C25" s="536"/>
      <c r="D25" s="642"/>
      <c r="E25" s="642"/>
      <c r="F25" s="642"/>
      <c r="G25" s="642"/>
      <c r="H25" s="643"/>
      <c r="K25" s="36"/>
      <c r="L25" s="262"/>
      <c r="M25" s="36"/>
      <c r="N25" s="36"/>
      <c r="O25" s="36"/>
      <c r="P25" s="36"/>
      <c r="Q25" s="36"/>
      <c r="R25" s="36"/>
      <c r="S25" s="55"/>
      <c r="T25" s="36"/>
      <c r="U25" s="36"/>
    </row>
    <row r="26" spans="1:21" x14ac:dyDescent="0.3">
      <c r="A26" s="552"/>
      <c r="B26" s="494" t="s">
        <v>879</v>
      </c>
      <c r="C26" s="536"/>
      <c r="D26" s="642"/>
      <c r="E26" s="642"/>
      <c r="F26" s="642"/>
      <c r="G26" s="642"/>
      <c r="H26" s="643"/>
      <c r="I26" s="552"/>
      <c r="K26" s="36"/>
      <c r="L26" s="262"/>
      <c r="M26" s="36"/>
      <c r="N26" s="36"/>
      <c r="O26" s="36"/>
      <c r="P26" s="36"/>
      <c r="Q26" s="36"/>
      <c r="R26" s="36"/>
      <c r="S26" s="55"/>
      <c r="T26" s="36"/>
      <c r="U26" s="36"/>
    </row>
    <row r="27" spans="1:21" x14ac:dyDescent="0.3">
      <c r="B27" s="65" t="s">
        <v>56</v>
      </c>
      <c r="C27" s="930" t="s">
        <v>763</v>
      </c>
      <c r="D27" s="931"/>
      <c r="E27" s="931"/>
      <c r="F27" s="931"/>
      <c r="G27" s="931"/>
      <c r="H27" s="938"/>
      <c r="K27" s="36"/>
      <c r="L27" s="36"/>
      <c r="M27" s="36"/>
      <c r="N27" s="36"/>
      <c r="O27" s="36"/>
      <c r="P27" s="36"/>
      <c r="Q27" s="36"/>
      <c r="R27" s="36"/>
      <c r="S27" s="36"/>
      <c r="T27" s="36"/>
      <c r="U27" s="36"/>
    </row>
    <row r="28" spans="1:21" s="149" customFormat="1" ht="15" thickBot="1" x14ac:dyDescent="0.35">
      <c r="A28" s="300"/>
      <c r="B28" s="66" t="s">
        <v>220</v>
      </c>
      <c r="C28" s="983" t="s">
        <v>777</v>
      </c>
      <c r="D28" s="984"/>
      <c r="E28" s="984"/>
      <c r="F28" s="984"/>
      <c r="G28" s="984"/>
      <c r="H28" s="985"/>
      <c r="I28" s="300"/>
      <c r="J28" s="202"/>
      <c r="K28" s="107"/>
      <c r="L28" s="107"/>
      <c r="M28" s="107"/>
      <c r="N28" s="107"/>
      <c r="O28" s="107"/>
      <c r="P28" s="107"/>
      <c r="Q28" s="107"/>
      <c r="R28" s="107"/>
      <c r="S28" s="107"/>
      <c r="T28" s="107"/>
      <c r="U28" s="107"/>
    </row>
    <row r="29" spans="1:21" s="149" customFormat="1" x14ac:dyDescent="0.3">
      <c r="A29" s="300"/>
      <c r="B29" s="43"/>
      <c r="C29" s="36"/>
      <c r="D29" s="36"/>
      <c r="E29" s="36"/>
      <c r="F29" s="36"/>
      <c r="G29" s="36"/>
      <c r="H29" s="36"/>
      <c r="I29" s="300"/>
      <c r="J29" s="202"/>
      <c r="K29" s="107"/>
      <c r="L29" s="107"/>
      <c r="M29" s="107"/>
      <c r="N29" s="107"/>
      <c r="O29" s="107"/>
      <c r="P29" s="107"/>
      <c r="Q29" s="107"/>
      <c r="R29" s="107"/>
      <c r="S29" s="107"/>
      <c r="T29" s="107"/>
      <c r="U29" s="107"/>
    </row>
    <row r="30" spans="1:21" x14ac:dyDescent="0.3">
      <c r="B30" s="43"/>
      <c r="C30" s="36"/>
      <c r="D30" s="36"/>
      <c r="E30" s="36"/>
      <c r="F30" s="36"/>
      <c r="G30" s="36"/>
      <c r="H30" s="36"/>
    </row>
    <row r="31" spans="1:21" ht="28.5" customHeight="1" thickBot="1" x14ac:dyDescent="0.35">
      <c r="A31" s="42" t="s">
        <v>121</v>
      </c>
      <c r="B31" s="265" t="s">
        <v>226</v>
      </c>
      <c r="C31" s="18"/>
      <c r="D31" s="18"/>
      <c r="E31" s="18"/>
      <c r="F31" s="18"/>
      <c r="G31" s="18"/>
      <c r="H31" s="18"/>
    </row>
    <row r="32" spans="1:21" x14ac:dyDescent="0.3">
      <c r="A32" s="149"/>
      <c r="B32" s="67"/>
      <c r="C32" s="972" t="str">
        <f>C$6</f>
        <v>U-238</v>
      </c>
      <c r="D32" s="973"/>
      <c r="E32" s="973" t="str">
        <f>E$6</f>
        <v>B4</v>
      </c>
      <c r="F32" s="973"/>
      <c r="G32" s="973" t="str">
        <f>G$6</f>
        <v>AF-02</v>
      </c>
      <c r="H32" s="974"/>
      <c r="I32" s="149"/>
    </row>
    <row r="33" spans="1:9" ht="15" customHeight="1" thickBot="1" x14ac:dyDescent="0.35">
      <c r="A33" s="149"/>
      <c r="B33" s="67"/>
      <c r="C33" s="644" t="str">
        <f t="shared" ref="C33:H33" si="0">+C19</f>
        <v>IRO1</v>
      </c>
      <c r="D33" s="639" t="str">
        <f t="shared" si="0"/>
        <v>IRO2</v>
      </c>
      <c r="E33" s="639" t="str">
        <f t="shared" si="0"/>
        <v>IRO3</v>
      </c>
      <c r="F33" s="639" t="str">
        <f t="shared" si="0"/>
        <v>IRO4</v>
      </c>
      <c r="G33" s="639" t="str">
        <f t="shared" si="0"/>
        <v>IRO5</v>
      </c>
      <c r="H33" s="640" t="str">
        <f t="shared" si="0"/>
        <v>IRO6</v>
      </c>
      <c r="I33" s="149"/>
    </row>
    <row r="34" spans="1:9" x14ac:dyDescent="0.3">
      <c r="B34" s="322" t="s">
        <v>2</v>
      </c>
      <c r="C34" s="986" t="s">
        <v>27</v>
      </c>
      <c r="D34" s="987"/>
      <c r="E34" s="987"/>
      <c r="F34" s="987"/>
      <c r="G34" s="987"/>
      <c r="H34" s="988"/>
    </row>
    <row r="35" spans="1:9" x14ac:dyDescent="0.3">
      <c r="B35" s="323" t="s">
        <v>11</v>
      </c>
      <c r="C35" s="989" t="s">
        <v>778</v>
      </c>
      <c r="D35" s="990"/>
      <c r="E35" s="990"/>
      <c r="F35" s="990"/>
      <c r="G35" s="990"/>
      <c r="H35" s="991"/>
    </row>
    <row r="36" spans="1:9" x14ac:dyDescent="0.3">
      <c r="B36" s="30" t="s">
        <v>12</v>
      </c>
      <c r="C36" s="978" t="s">
        <v>779</v>
      </c>
      <c r="D36" s="979"/>
      <c r="E36" s="992" t="s">
        <v>780</v>
      </c>
      <c r="F36" s="979"/>
      <c r="G36" s="979"/>
      <c r="H36" s="980"/>
    </row>
    <row r="37" spans="1:9" x14ac:dyDescent="0.3">
      <c r="B37" s="324" t="s">
        <v>23</v>
      </c>
      <c r="C37" s="978" t="s">
        <v>24</v>
      </c>
      <c r="D37" s="979"/>
      <c r="E37" s="979"/>
      <c r="F37" s="979"/>
      <c r="G37" s="979"/>
      <c r="H37" s="980"/>
    </row>
    <row r="38" spans="1:9" x14ac:dyDescent="0.3">
      <c r="B38" s="30" t="s">
        <v>4</v>
      </c>
      <c r="C38" s="901" t="s">
        <v>645</v>
      </c>
      <c r="D38" s="917"/>
      <c r="E38" s="917"/>
      <c r="F38" s="917"/>
      <c r="G38" s="917"/>
      <c r="H38" s="902"/>
    </row>
    <row r="39" spans="1:9" x14ac:dyDescent="0.3">
      <c r="B39" s="324" t="s">
        <v>3</v>
      </c>
      <c r="C39" s="978" t="s">
        <v>684</v>
      </c>
      <c r="D39" s="979"/>
      <c r="E39" s="979"/>
      <c r="F39" s="979"/>
      <c r="G39" s="979"/>
      <c r="H39" s="980"/>
    </row>
    <row r="40" spans="1:9" ht="15.75" customHeight="1" x14ac:dyDescent="0.3">
      <c r="B40" s="324" t="s">
        <v>229</v>
      </c>
      <c r="C40" s="978" t="s">
        <v>781</v>
      </c>
      <c r="D40" s="979"/>
      <c r="E40" s="979"/>
      <c r="F40" s="979"/>
      <c r="G40" s="979"/>
      <c r="H40" s="980"/>
    </row>
    <row r="41" spans="1:9" ht="15" thickBot="1" x14ac:dyDescent="0.35">
      <c r="B41" s="325" t="s">
        <v>220</v>
      </c>
      <c r="C41" s="939" t="s">
        <v>782</v>
      </c>
      <c r="D41" s="981"/>
      <c r="E41" s="981"/>
      <c r="F41" s="981"/>
      <c r="G41" s="981"/>
      <c r="H41" s="940"/>
    </row>
    <row r="42" spans="1:9" x14ac:dyDescent="0.3">
      <c r="B42" s="268"/>
    </row>
    <row r="43" spans="1:9" ht="15" customHeight="1" x14ac:dyDescent="0.3">
      <c r="B43" s="28"/>
    </row>
    <row r="44" spans="1:9" ht="16.2" thickBot="1" x14ac:dyDescent="0.35">
      <c r="A44" s="42" t="s">
        <v>121</v>
      </c>
      <c r="B44" s="265" t="s">
        <v>227</v>
      </c>
    </row>
    <row r="45" spans="1:9" x14ac:dyDescent="0.3">
      <c r="B45" s="67"/>
      <c r="C45" s="972" t="str">
        <f>C$6</f>
        <v>U-238</v>
      </c>
      <c r="D45" s="973"/>
      <c r="E45" s="973" t="str">
        <f>E$6</f>
        <v>B4</v>
      </c>
      <c r="F45" s="973">
        <f>F$6</f>
        <v>0</v>
      </c>
      <c r="G45" s="973" t="str">
        <f>G$6</f>
        <v>AF-02</v>
      </c>
      <c r="H45" s="974"/>
    </row>
    <row r="46" spans="1:9" ht="15" thickBot="1" x14ac:dyDescent="0.35">
      <c r="B46" s="67"/>
      <c r="C46" s="644" t="str">
        <f t="shared" ref="C46:H46" si="1">+C33</f>
        <v>IRO1</v>
      </c>
      <c r="D46" s="639" t="str">
        <f t="shared" si="1"/>
        <v>IRO2</v>
      </c>
      <c r="E46" s="639" t="str">
        <f t="shared" si="1"/>
        <v>IRO3</v>
      </c>
      <c r="F46" s="639" t="str">
        <f t="shared" si="1"/>
        <v>IRO4</v>
      </c>
      <c r="G46" s="639" t="str">
        <f t="shared" si="1"/>
        <v>IRO5</v>
      </c>
      <c r="H46" s="640" t="str">
        <f t="shared" si="1"/>
        <v>IRO6</v>
      </c>
    </row>
    <row r="47" spans="1:9" x14ac:dyDescent="0.3">
      <c r="B47" s="29" t="s">
        <v>13</v>
      </c>
      <c r="C47" s="899" t="s">
        <v>783</v>
      </c>
      <c r="D47" s="916"/>
      <c r="E47" s="916"/>
      <c r="F47" s="916"/>
      <c r="G47" s="916"/>
      <c r="H47" s="900"/>
    </row>
    <row r="48" spans="1:9" x14ac:dyDescent="0.3">
      <c r="B48" s="323" t="s">
        <v>135</v>
      </c>
      <c r="C48" s="978">
        <v>50</v>
      </c>
      <c r="D48" s="979"/>
      <c r="E48" s="979"/>
      <c r="F48" s="979"/>
      <c r="G48" s="979"/>
      <c r="H48" s="980"/>
    </row>
    <row r="49" spans="1:8" ht="15.75" customHeight="1" x14ac:dyDescent="0.3">
      <c r="B49" s="324" t="s">
        <v>6</v>
      </c>
      <c r="C49" s="978">
        <v>7</v>
      </c>
      <c r="D49" s="979"/>
      <c r="E49" s="979"/>
      <c r="F49" s="979"/>
      <c r="G49" s="979"/>
      <c r="H49" s="980"/>
    </row>
    <row r="50" spans="1:8" x14ac:dyDescent="0.3">
      <c r="B50" s="106" t="s">
        <v>14</v>
      </c>
      <c r="C50" s="101"/>
      <c r="D50" s="277"/>
      <c r="E50" s="277"/>
      <c r="F50" s="277"/>
      <c r="G50" s="277"/>
      <c r="H50" s="278"/>
    </row>
    <row r="51" spans="1:8" x14ac:dyDescent="0.3">
      <c r="B51" s="106" t="s">
        <v>15</v>
      </c>
      <c r="C51" s="101"/>
      <c r="D51" s="277"/>
      <c r="E51" s="277"/>
      <c r="F51" s="277"/>
      <c r="G51" s="277"/>
      <c r="H51" s="278"/>
    </row>
    <row r="52" spans="1:8" x14ac:dyDescent="0.3">
      <c r="B52" s="96" t="s">
        <v>7</v>
      </c>
      <c r="C52" s="909">
        <v>25</v>
      </c>
      <c r="D52" s="928"/>
      <c r="E52" s="928"/>
      <c r="F52" s="928"/>
      <c r="G52" s="928"/>
      <c r="H52" s="910"/>
    </row>
    <row r="53" spans="1:8" ht="15" thickBot="1" x14ac:dyDescent="0.35">
      <c r="B53" s="318" t="s">
        <v>5</v>
      </c>
      <c r="C53" s="939" t="s">
        <v>784</v>
      </c>
      <c r="D53" s="981"/>
      <c r="E53" s="981"/>
      <c r="F53" s="981"/>
      <c r="G53" s="981"/>
      <c r="H53" s="940"/>
    </row>
    <row r="54" spans="1:8" x14ac:dyDescent="0.3">
      <c r="B54" s="43"/>
      <c r="C54" s="36"/>
      <c r="D54" s="36"/>
      <c r="E54" s="36"/>
      <c r="F54" s="36"/>
      <c r="G54" s="36"/>
      <c r="H54" s="36"/>
    </row>
    <row r="55" spans="1:8" x14ac:dyDescent="0.3">
      <c r="B55" s="43"/>
      <c r="C55" s="36"/>
      <c r="D55" s="36"/>
      <c r="E55" s="36"/>
      <c r="F55" s="36"/>
      <c r="G55" s="36"/>
      <c r="H55" s="36"/>
    </row>
    <row r="56" spans="1:8" ht="16.2" thickBot="1" x14ac:dyDescent="0.35">
      <c r="A56" s="42" t="s">
        <v>121</v>
      </c>
      <c r="B56" s="265" t="s">
        <v>230</v>
      </c>
      <c r="C56" s="36"/>
      <c r="D56" s="36"/>
      <c r="E56" s="36"/>
      <c r="F56" s="36"/>
      <c r="G56" s="36"/>
      <c r="H56" s="36"/>
    </row>
    <row r="57" spans="1:8" x14ac:dyDescent="0.3">
      <c r="B57" s="67"/>
      <c r="C57" s="972" t="str">
        <f>C$6</f>
        <v>U-238</v>
      </c>
      <c r="D57" s="973"/>
      <c r="E57" s="973" t="str">
        <f>E$6</f>
        <v>B4</v>
      </c>
      <c r="F57" s="973">
        <f>F$6</f>
        <v>0</v>
      </c>
      <c r="G57" s="973" t="str">
        <f>G$6</f>
        <v>AF-02</v>
      </c>
      <c r="H57" s="974"/>
    </row>
    <row r="58" spans="1:8" ht="15" thickBot="1" x14ac:dyDescent="0.35">
      <c r="B58" s="67"/>
      <c r="C58" s="644" t="str">
        <f t="shared" ref="C58:H58" si="2">+C46</f>
        <v>IRO1</v>
      </c>
      <c r="D58" s="639" t="str">
        <f t="shared" si="2"/>
        <v>IRO2</v>
      </c>
      <c r="E58" s="639" t="str">
        <f t="shared" si="2"/>
        <v>IRO3</v>
      </c>
      <c r="F58" s="639" t="str">
        <f t="shared" si="2"/>
        <v>IRO4</v>
      </c>
      <c r="G58" s="639" t="str">
        <f t="shared" si="2"/>
        <v>IRO5</v>
      </c>
      <c r="H58" s="640" t="str">
        <f t="shared" si="2"/>
        <v>IRO6</v>
      </c>
    </row>
    <row r="59" spans="1:8" x14ac:dyDescent="0.3">
      <c r="B59" s="322" t="s">
        <v>34</v>
      </c>
      <c r="C59" s="986" t="s">
        <v>576</v>
      </c>
      <c r="D59" s="987"/>
      <c r="E59" s="987"/>
      <c r="F59" s="987"/>
      <c r="G59" s="987"/>
      <c r="H59" s="988"/>
    </row>
    <row r="60" spans="1:8" x14ac:dyDescent="0.3">
      <c r="B60" s="106" t="s">
        <v>130</v>
      </c>
      <c r="C60" s="101"/>
      <c r="D60" s="277"/>
      <c r="E60" s="277"/>
      <c r="F60" s="277"/>
      <c r="G60" s="277"/>
      <c r="H60" s="278"/>
    </row>
    <row r="61" spans="1:8" ht="15" thickBot="1" x14ac:dyDescent="0.35">
      <c r="B61" s="31" t="s">
        <v>131</v>
      </c>
      <c r="C61" s="903" t="s">
        <v>681</v>
      </c>
      <c r="D61" s="918"/>
      <c r="E61" s="918"/>
      <c r="F61" s="918"/>
      <c r="G61" s="918"/>
      <c r="H61" s="904"/>
    </row>
    <row r="62" spans="1:8" x14ac:dyDescent="0.3">
      <c r="B62" s="43"/>
      <c r="C62" s="36"/>
      <c r="D62" s="36"/>
      <c r="E62" s="36"/>
      <c r="F62" s="36"/>
      <c r="G62" s="36"/>
      <c r="H62" s="36"/>
    </row>
    <row r="64" spans="1:8" ht="16.2" thickBot="1" x14ac:dyDescent="0.35">
      <c r="A64" s="42" t="s">
        <v>121</v>
      </c>
      <c r="B64" s="265" t="s">
        <v>228</v>
      </c>
      <c r="C64" s="543"/>
      <c r="D64" s="543"/>
      <c r="E64" s="543"/>
      <c r="F64" s="543"/>
      <c r="G64" s="543"/>
      <c r="H64" s="543"/>
    </row>
    <row r="65" spans="1:9" x14ac:dyDescent="0.3">
      <c r="B65" s="326"/>
      <c r="C65" s="972" t="str">
        <f>C$6</f>
        <v>U-238</v>
      </c>
      <c r="D65" s="973"/>
      <c r="E65" s="973" t="str">
        <f>E$6</f>
        <v>B4</v>
      </c>
      <c r="F65" s="973">
        <f>F$6</f>
        <v>0</v>
      </c>
      <c r="G65" s="973" t="str">
        <f>G$6</f>
        <v>AF-02</v>
      </c>
      <c r="H65" s="974"/>
    </row>
    <row r="66" spans="1:9" ht="15" thickBot="1" x14ac:dyDescent="0.35">
      <c r="B66" s="326"/>
      <c r="C66" s="644" t="str">
        <f t="shared" ref="C66:H66" si="3">+C46</f>
        <v>IRO1</v>
      </c>
      <c r="D66" s="639" t="str">
        <f t="shared" si="3"/>
        <v>IRO2</v>
      </c>
      <c r="E66" s="639" t="str">
        <f t="shared" si="3"/>
        <v>IRO3</v>
      </c>
      <c r="F66" s="639" t="str">
        <f t="shared" si="3"/>
        <v>IRO4</v>
      </c>
      <c r="G66" s="639" t="str">
        <f t="shared" si="3"/>
        <v>IRO5</v>
      </c>
      <c r="H66" s="640" t="str">
        <f t="shared" si="3"/>
        <v>IRO6</v>
      </c>
    </row>
    <row r="67" spans="1:9" x14ac:dyDescent="0.3">
      <c r="B67" s="93" t="s">
        <v>231</v>
      </c>
      <c r="C67" s="941" t="s">
        <v>29</v>
      </c>
      <c r="D67" s="982"/>
      <c r="E67" s="982"/>
      <c r="F67" s="982"/>
      <c r="G67" s="982"/>
      <c r="H67" s="942"/>
    </row>
    <row r="68" spans="1:9" x14ac:dyDescent="0.3">
      <c r="B68" s="100" t="s">
        <v>822</v>
      </c>
      <c r="C68" s="536"/>
      <c r="D68" s="642"/>
      <c r="E68" s="642"/>
      <c r="F68" s="642"/>
      <c r="G68" s="642"/>
      <c r="H68" s="643"/>
    </row>
    <row r="69" spans="1:9" x14ac:dyDescent="0.3">
      <c r="B69" s="65" t="s">
        <v>232</v>
      </c>
      <c r="C69" s="50"/>
      <c r="D69" s="51"/>
      <c r="E69" s="51"/>
      <c r="F69" s="51"/>
      <c r="G69" s="51"/>
      <c r="H69" s="52"/>
    </row>
    <row r="70" spans="1:9" x14ac:dyDescent="0.3">
      <c r="B70" s="169" t="s">
        <v>582</v>
      </c>
      <c r="C70" s="536"/>
      <c r="D70" s="642"/>
      <c r="E70" s="642"/>
      <c r="F70" s="642"/>
      <c r="G70" s="642"/>
      <c r="H70" s="643"/>
    </row>
    <row r="71" spans="1:9" x14ac:dyDescent="0.3">
      <c r="B71" s="161" t="s">
        <v>234</v>
      </c>
      <c r="C71" s="930" t="s">
        <v>44</v>
      </c>
      <c r="D71" s="931"/>
      <c r="E71" s="931"/>
      <c r="F71" s="931"/>
      <c r="G71" s="931"/>
      <c r="H71" s="938"/>
    </row>
    <row r="72" spans="1:9" x14ac:dyDescent="0.3">
      <c r="B72" s="169" t="s">
        <v>236</v>
      </c>
      <c r="C72" s="536"/>
      <c r="D72" s="642"/>
      <c r="E72" s="642"/>
      <c r="F72" s="642"/>
      <c r="G72" s="642"/>
      <c r="H72" s="643"/>
    </row>
    <row r="73" spans="1:9" x14ac:dyDescent="0.3">
      <c r="A73" s="552"/>
      <c r="B73" s="319" t="s">
        <v>823</v>
      </c>
      <c r="C73" s="975" t="s">
        <v>852</v>
      </c>
      <c r="D73" s="976"/>
      <c r="E73" s="976"/>
      <c r="F73" s="976"/>
      <c r="G73" s="976"/>
      <c r="H73" s="977"/>
      <c r="I73" s="552"/>
    </row>
    <row r="74" spans="1:9" x14ac:dyDescent="0.3">
      <c r="B74" s="319" t="s">
        <v>235</v>
      </c>
      <c r="C74" s="975" t="s">
        <v>785</v>
      </c>
      <c r="D74" s="976"/>
      <c r="E74" s="976" t="s">
        <v>786</v>
      </c>
      <c r="F74" s="976"/>
      <c r="G74" s="976"/>
      <c r="H74" s="977"/>
    </row>
    <row r="75" spans="1:9" x14ac:dyDescent="0.3">
      <c r="B75" s="319" t="s">
        <v>37</v>
      </c>
      <c r="C75" s="975" t="s">
        <v>787</v>
      </c>
      <c r="D75" s="976"/>
      <c r="E75" s="976"/>
      <c r="F75" s="976"/>
      <c r="G75" s="976"/>
      <c r="H75" s="977"/>
    </row>
    <row r="76" spans="1:9" x14ac:dyDescent="0.3">
      <c r="B76" s="100" t="s">
        <v>133</v>
      </c>
      <c r="C76" s="536"/>
      <c r="D76" s="642"/>
      <c r="E76" s="642"/>
      <c r="F76" s="642"/>
      <c r="G76" s="642"/>
      <c r="H76" s="643"/>
    </row>
    <row r="77" spans="1:9" ht="15" thickBot="1" x14ac:dyDescent="0.35">
      <c r="B77" s="162" t="s">
        <v>238</v>
      </c>
      <c r="C77" s="539"/>
      <c r="D77" s="151"/>
      <c r="E77" s="151"/>
      <c r="F77" s="151"/>
      <c r="G77" s="151"/>
      <c r="H77" s="538"/>
    </row>
  </sheetData>
  <sheetProtection algorithmName="SHA-512" hashValue="bHRvlT12IpV4hAi3b7nGPiwwDb5AHEGJ82rjzi6cxWoKp/UdfAUfN5VcjYfXi5eAGhCRTmDjcBuKu9yenEFSaQ==" saltValue="Bh8FhJGAnn2UiXoP054R2A==" spinCount="100000" sheet="1" objects="1" scenarios="1"/>
  <mergeCells count="57">
    <mergeCell ref="C67:H67"/>
    <mergeCell ref="C71:H71"/>
    <mergeCell ref="C74:D74"/>
    <mergeCell ref="E74:H74"/>
    <mergeCell ref="C75:H75"/>
    <mergeCell ref="C73:H73"/>
    <mergeCell ref="C65:D65"/>
    <mergeCell ref="E65:F65"/>
    <mergeCell ref="G65:H65"/>
    <mergeCell ref="C47:H47"/>
    <mergeCell ref="C48:H48"/>
    <mergeCell ref="C49:H49"/>
    <mergeCell ref="C52:H52"/>
    <mergeCell ref="C53:H53"/>
    <mergeCell ref="C57:D57"/>
    <mergeCell ref="E57:F57"/>
    <mergeCell ref="G57:H57"/>
    <mergeCell ref="C59:H59"/>
    <mergeCell ref="C61:H61"/>
    <mergeCell ref="C39:H39"/>
    <mergeCell ref="C40:H40"/>
    <mergeCell ref="C41:H41"/>
    <mergeCell ref="C45:D45"/>
    <mergeCell ref="E45:F45"/>
    <mergeCell ref="G45:H45"/>
    <mergeCell ref="C38:H38"/>
    <mergeCell ref="C27:H27"/>
    <mergeCell ref="C28:H28"/>
    <mergeCell ref="C32:D32"/>
    <mergeCell ref="E32:F32"/>
    <mergeCell ref="G32:H32"/>
    <mergeCell ref="C34:H34"/>
    <mergeCell ref="C35:H35"/>
    <mergeCell ref="C36:D36"/>
    <mergeCell ref="C37:H37"/>
    <mergeCell ref="E36:H36"/>
    <mergeCell ref="O17:P17"/>
    <mergeCell ref="Q17:R17"/>
    <mergeCell ref="S17:T17"/>
    <mergeCell ref="C20:H20"/>
    <mergeCell ref="C22:H22"/>
    <mergeCell ref="C24:H24"/>
    <mergeCell ref="K21:M21"/>
    <mergeCell ref="C9:H9"/>
    <mergeCell ref="C11:D11"/>
    <mergeCell ref="E11:F11"/>
    <mergeCell ref="G11:H11"/>
    <mergeCell ref="C14:H14"/>
    <mergeCell ref="C18:D18"/>
    <mergeCell ref="E18:F18"/>
    <mergeCell ref="G18:H18"/>
    <mergeCell ref="C8:H8"/>
    <mergeCell ref="B2:C2"/>
    <mergeCell ref="K5:M5"/>
    <mergeCell ref="C6:D6"/>
    <mergeCell ref="E6:F6"/>
    <mergeCell ref="G6:H6"/>
  </mergeCells>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9" tint="0.59999389629810485"/>
  </sheetPr>
  <dimension ref="A2:AE71"/>
  <sheetViews>
    <sheetView zoomScale="70" zoomScaleNormal="70" workbookViewId="0"/>
  </sheetViews>
  <sheetFormatPr baseColWidth="10" defaultColWidth="11.44140625" defaultRowHeight="14.4" x14ac:dyDescent="0.3"/>
  <cols>
    <col min="1" max="1" width="3.44140625" style="33" customWidth="1"/>
    <col min="2" max="2" width="25.88671875" style="27" customWidth="1"/>
    <col min="3" max="10" width="13.33203125" style="33" customWidth="1"/>
    <col min="11" max="11" width="11.44140625" style="33"/>
    <col min="12" max="12" width="3.44140625" style="40" customWidth="1"/>
    <col min="13" max="15" width="11.44140625" style="33"/>
    <col min="16" max="16" width="8" style="33" customWidth="1"/>
    <col min="17" max="22" width="7.44140625" style="33" customWidth="1"/>
    <col min="23" max="16384" width="11.44140625" style="33"/>
  </cols>
  <sheetData>
    <row r="2" spans="1:22" s="18" customFormat="1" ht="18" x14ac:dyDescent="0.3">
      <c r="B2" s="897" t="s">
        <v>129</v>
      </c>
      <c r="C2" s="897"/>
      <c r="L2" s="46"/>
      <c r="M2" s="25" t="s">
        <v>118</v>
      </c>
    </row>
    <row r="3" spans="1:22" s="19" customFormat="1" ht="6.75" customHeight="1" thickBot="1" x14ac:dyDescent="0.35">
      <c r="B3" s="26"/>
      <c r="L3" s="41"/>
    </row>
    <row r="5" spans="1:22" ht="16.2" thickBot="1" x14ac:dyDescent="0.35">
      <c r="A5" s="42" t="s">
        <v>121</v>
      </c>
      <c r="B5" s="76" t="s">
        <v>224</v>
      </c>
      <c r="L5" s="48" t="s">
        <v>121</v>
      </c>
      <c r="M5" s="898" t="s">
        <v>143</v>
      </c>
      <c r="N5" s="898"/>
      <c r="O5" s="898"/>
    </row>
    <row r="6" spans="1:22" ht="16.2" thickBot="1" x14ac:dyDescent="0.35">
      <c r="A6" s="42"/>
      <c r="B6" s="76"/>
      <c r="C6" s="94" t="s">
        <v>880</v>
      </c>
      <c r="D6" s="22" t="s">
        <v>881</v>
      </c>
      <c r="E6" s="22" t="s">
        <v>882</v>
      </c>
      <c r="F6" s="22" t="s">
        <v>883</v>
      </c>
      <c r="G6" s="22" t="s">
        <v>884</v>
      </c>
      <c r="H6" s="49" t="s">
        <v>885</v>
      </c>
      <c r="I6" s="49" t="s">
        <v>886</v>
      </c>
      <c r="J6" s="23" t="s">
        <v>887</v>
      </c>
      <c r="L6" s="48"/>
      <c r="M6" s="76"/>
      <c r="N6" s="76"/>
      <c r="O6" s="76"/>
    </row>
    <row r="7" spans="1:22" x14ac:dyDescent="0.3">
      <c r="A7" s="42"/>
      <c r="B7" s="93" t="s">
        <v>219</v>
      </c>
      <c r="C7" s="899" t="s">
        <v>19</v>
      </c>
      <c r="D7" s="916"/>
      <c r="E7" s="916"/>
      <c r="F7" s="916"/>
      <c r="G7" s="916"/>
      <c r="H7" s="916"/>
      <c r="I7" s="916"/>
      <c r="J7" s="900"/>
      <c r="L7" s="48"/>
    </row>
    <row r="8" spans="1:22" ht="15" thickBot="1" x14ac:dyDescent="0.35">
      <c r="A8" s="42"/>
      <c r="B8" s="65" t="s">
        <v>195</v>
      </c>
      <c r="C8" s="901" t="s">
        <v>20</v>
      </c>
      <c r="D8" s="917"/>
      <c r="E8" s="917"/>
      <c r="F8" s="917"/>
      <c r="G8" s="917"/>
      <c r="H8" s="917"/>
      <c r="I8" s="917"/>
      <c r="J8" s="902"/>
      <c r="L8" s="48"/>
      <c r="O8" s="45" t="s">
        <v>105</v>
      </c>
      <c r="P8" s="45" t="s">
        <v>142</v>
      </c>
      <c r="Q8" s="906" t="s">
        <v>16</v>
      </c>
      <c r="R8" s="906"/>
      <c r="S8" s="906" t="s">
        <v>17</v>
      </c>
      <c r="T8" s="906"/>
      <c r="U8" s="906" t="s">
        <v>53</v>
      </c>
      <c r="V8" s="906"/>
    </row>
    <row r="9" spans="1:22" x14ac:dyDescent="0.3">
      <c r="A9" s="42"/>
      <c r="B9" s="100" t="s">
        <v>196</v>
      </c>
      <c r="C9" s="101"/>
      <c r="D9" s="102"/>
      <c r="E9" s="102"/>
      <c r="F9" s="102"/>
      <c r="G9" s="102"/>
      <c r="H9" s="102"/>
      <c r="I9" s="102"/>
      <c r="J9" s="103"/>
      <c r="L9" s="48"/>
      <c r="N9" s="44" t="s">
        <v>68</v>
      </c>
      <c r="O9" s="60" t="s">
        <v>113</v>
      </c>
      <c r="P9" s="34">
        <v>0.5</v>
      </c>
      <c r="Q9" s="57">
        <v>0.25</v>
      </c>
      <c r="R9" s="386">
        <v>0.05</v>
      </c>
      <c r="S9" s="57">
        <v>0.03</v>
      </c>
      <c r="T9" s="386">
        <v>0.01</v>
      </c>
      <c r="U9" s="54">
        <v>0.2</v>
      </c>
      <c r="V9" s="389"/>
    </row>
    <row r="10" spans="1:22" x14ac:dyDescent="0.3">
      <c r="A10" s="42"/>
      <c r="B10" s="65" t="s">
        <v>1099</v>
      </c>
      <c r="C10" s="80">
        <v>39.6</v>
      </c>
      <c r="D10" s="78">
        <v>35</v>
      </c>
      <c r="E10" s="78">
        <v>45.9</v>
      </c>
      <c r="F10" s="78">
        <v>65.900000000000006</v>
      </c>
      <c r="G10" s="78">
        <v>39.6</v>
      </c>
      <c r="H10" s="78">
        <v>35</v>
      </c>
      <c r="I10" s="78">
        <v>45.9</v>
      </c>
      <c r="J10" s="79">
        <v>65.900000000000006</v>
      </c>
      <c r="L10" s="48"/>
      <c r="N10" s="44" t="s">
        <v>69</v>
      </c>
      <c r="O10" s="61" t="s">
        <v>113</v>
      </c>
      <c r="P10" s="36">
        <v>0.22</v>
      </c>
      <c r="Q10" s="58">
        <v>0.65</v>
      </c>
      <c r="R10" s="387">
        <v>0.03</v>
      </c>
      <c r="S10" s="58">
        <v>0.03</v>
      </c>
      <c r="T10" s="387">
        <v>0.01</v>
      </c>
      <c r="U10" s="55">
        <v>0.2</v>
      </c>
      <c r="V10" s="390"/>
    </row>
    <row r="11" spans="1:22" x14ac:dyDescent="0.3">
      <c r="A11" s="42"/>
      <c r="B11" s="100" t="s">
        <v>876</v>
      </c>
      <c r="C11" s="101"/>
      <c r="D11" s="369"/>
      <c r="E11" s="369"/>
      <c r="F11" s="369"/>
      <c r="G11" s="369"/>
      <c r="H11" s="369"/>
      <c r="I11" s="369"/>
      <c r="J11" s="370"/>
      <c r="K11" s="300"/>
      <c r="L11" s="48"/>
      <c r="N11" s="44" t="s">
        <v>70</v>
      </c>
      <c r="O11" s="61" t="s">
        <v>113</v>
      </c>
      <c r="P11" s="36">
        <v>5</v>
      </c>
      <c r="Q11" s="58">
        <v>0.85</v>
      </c>
      <c r="R11" s="387">
        <v>0.1</v>
      </c>
      <c r="S11" s="58">
        <v>0.21</v>
      </c>
      <c r="T11" s="387">
        <v>0.1</v>
      </c>
      <c r="U11" s="36">
        <v>2.2000000000000002</v>
      </c>
      <c r="V11" s="390">
        <v>1</v>
      </c>
    </row>
    <row r="12" spans="1:22" x14ac:dyDescent="0.3">
      <c r="A12" s="42"/>
      <c r="B12" s="359" t="s">
        <v>237</v>
      </c>
      <c r="C12" s="367">
        <v>0.5</v>
      </c>
      <c r="D12" s="365">
        <v>0.22</v>
      </c>
      <c r="E12" s="922">
        <v>5</v>
      </c>
      <c r="F12" s="923"/>
      <c r="G12" s="365">
        <v>0.5</v>
      </c>
      <c r="H12" s="365">
        <v>0.22</v>
      </c>
      <c r="I12" s="922">
        <v>5</v>
      </c>
      <c r="J12" s="902"/>
      <c r="K12" s="300"/>
      <c r="L12" s="48"/>
      <c r="N12" s="44" t="s">
        <v>71</v>
      </c>
      <c r="O12" s="61" t="s">
        <v>113</v>
      </c>
      <c r="P12" s="36">
        <v>5</v>
      </c>
      <c r="Q12" s="58">
        <v>1.7</v>
      </c>
      <c r="R12" s="387">
        <v>0.2</v>
      </c>
      <c r="S12" s="58">
        <v>0.21</v>
      </c>
      <c r="T12" s="387">
        <v>0.1</v>
      </c>
      <c r="U12" s="36">
        <v>3.6</v>
      </c>
      <c r="V12" s="390">
        <v>1.5</v>
      </c>
    </row>
    <row r="13" spans="1:22" ht="15" thickBot="1" x14ac:dyDescent="0.35">
      <c r="A13" s="42"/>
      <c r="B13" s="66" t="s">
        <v>220</v>
      </c>
      <c r="C13" s="903" t="s">
        <v>60</v>
      </c>
      <c r="D13" s="918"/>
      <c r="E13" s="918"/>
      <c r="F13" s="918"/>
      <c r="G13" s="918"/>
      <c r="H13" s="918"/>
      <c r="I13" s="918"/>
      <c r="J13" s="904"/>
      <c r="L13" s="48"/>
      <c r="N13" s="44" t="s">
        <v>68</v>
      </c>
      <c r="O13" s="61" t="s">
        <v>30</v>
      </c>
      <c r="P13" s="36">
        <v>0.5</v>
      </c>
      <c r="Q13" s="58" t="s">
        <v>63</v>
      </c>
      <c r="R13" s="387"/>
      <c r="S13" s="58">
        <v>0.3</v>
      </c>
      <c r="T13" s="387">
        <v>0.1</v>
      </c>
      <c r="U13" s="55">
        <v>0.2</v>
      </c>
      <c r="V13" s="390"/>
    </row>
    <row r="14" spans="1:22" x14ac:dyDescent="0.3">
      <c r="A14" s="42"/>
      <c r="B14" s="43"/>
      <c r="C14" s="36"/>
      <c r="D14" s="36"/>
      <c r="E14" s="36"/>
      <c r="F14" s="36"/>
      <c r="G14" s="36"/>
      <c r="H14" s="36"/>
      <c r="I14" s="36"/>
      <c r="J14" s="36"/>
      <c r="N14" s="44" t="s">
        <v>69</v>
      </c>
      <c r="O14" s="61" t="s">
        <v>30</v>
      </c>
      <c r="P14" s="36">
        <v>0.22</v>
      </c>
      <c r="Q14" s="58">
        <v>0.2</v>
      </c>
      <c r="R14" s="387">
        <v>0.05</v>
      </c>
      <c r="S14" s="58">
        <v>0.09</v>
      </c>
      <c r="T14" s="387">
        <v>0.02</v>
      </c>
      <c r="U14" s="55">
        <v>0.2</v>
      </c>
      <c r="V14" s="390"/>
    </row>
    <row r="15" spans="1:22" ht="15.6" x14ac:dyDescent="0.3">
      <c r="A15" s="42"/>
      <c r="B15" s="76"/>
      <c r="N15" s="44" t="s">
        <v>70</v>
      </c>
      <c r="O15" s="61" t="s">
        <v>30</v>
      </c>
      <c r="P15" s="36">
        <v>5</v>
      </c>
      <c r="Q15" s="58">
        <v>0.2</v>
      </c>
      <c r="R15" s="387">
        <v>0.05</v>
      </c>
      <c r="S15" s="58">
        <v>0.06</v>
      </c>
      <c r="T15" s="387">
        <v>0.02</v>
      </c>
      <c r="U15" s="55">
        <v>0.4</v>
      </c>
      <c r="V15" s="390"/>
    </row>
    <row r="16" spans="1:22" ht="16.2" thickBot="1" x14ac:dyDescent="0.35">
      <c r="A16" s="42" t="s">
        <v>121</v>
      </c>
      <c r="B16" s="76" t="s">
        <v>225</v>
      </c>
      <c r="N16" s="44" t="s">
        <v>71</v>
      </c>
      <c r="O16" s="62" t="s">
        <v>30</v>
      </c>
      <c r="P16" s="371">
        <v>5</v>
      </c>
      <c r="Q16" s="59">
        <v>0.2</v>
      </c>
      <c r="R16" s="388">
        <v>0.05</v>
      </c>
      <c r="S16" s="59">
        <v>0.06</v>
      </c>
      <c r="T16" s="388">
        <v>0.02</v>
      </c>
      <c r="U16" s="56">
        <v>0.4</v>
      </c>
      <c r="V16" s="391"/>
    </row>
    <row r="17" spans="1:31" ht="15" thickBot="1" x14ac:dyDescent="0.35">
      <c r="B17" s="63"/>
      <c r="C17" s="94" t="s">
        <v>880</v>
      </c>
      <c r="D17" s="22" t="s">
        <v>881</v>
      </c>
      <c r="E17" s="22" t="s">
        <v>882</v>
      </c>
      <c r="F17" s="22" t="s">
        <v>883</v>
      </c>
      <c r="G17" s="22" t="s">
        <v>884</v>
      </c>
      <c r="H17" s="366" t="s">
        <v>885</v>
      </c>
      <c r="I17" s="366" t="s">
        <v>886</v>
      </c>
      <c r="J17" s="23" t="s">
        <v>887</v>
      </c>
      <c r="O17" s="36"/>
      <c r="P17" s="36"/>
      <c r="Q17" s="36"/>
      <c r="R17" s="36"/>
    </row>
    <row r="18" spans="1:31" ht="18" x14ac:dyDescent="0.3">
      <c r="B18" s="65" t="s">
        <v>221</v>
      </c>
      <c r="C18" s="899" t="s">
        <v>0</v>
      </c>
      <c r="D18" s="916"/>
      <c r="E18" s="916"/>
      <c r="F18" s="933"/>
      <c r="G18" s="934" t="s">
        <v>1</v>
      </c>
      <c r="H18" s="916"/>
      <c r="I18" s="916"/>
      <c r="J18" s="900"/>
      <c r="M18" s="18"/>
      <c r="N18" s="18"/>
      <c r="O18" s="18"/>
      <c r="P18" s="18"/>
      <c r="Q18" s="18"/>
      <c r="R18" s="18"/>
      <c r="S18" s="385"/>
      <c r="T18" s="18"/>
      <c r="U18" s="18"/>
      <c r="V18" s="18"/>
      <c r="W18" s="18"/>
      <c r="X18" s="18"/>
      <c r="Y18" s="18"/>
      <c r="Z18" s="18"/>
      <c r="AA18" s="18"/>
      <c r="AB18" s="18"/>
      <c r="AC18" s="18"/>
      <c r="AD18" s="18"/>
      <c r="AE18" s="18"/>
    </row>
    <row r="19" spans="1:31" x14ac:dyDescent="0.3">
      <c r="A19" s="552"/>
      <c r="B19" s="493" t="s">
        <v>1086</v>
      </c>
      <c r="C19" s="901" t="s">
        <v>1095</v>
      </c>
      <c r="D19" s="917"/>
      <c r="E19" s="917"/>
      <c r="F19" s="923"/>
      <c r="G19" s="646"/>
      <c r="H19" s="630"/>
      <c r="I19" s="630"/>
      <c r="J19" s="631"/>
      <c r="K19" s="552"/>
    </row>
    <row r="20" spans="1:31" ht="15" customHeight="1" x14ac:dyDescent="0.3">
      <c r="B20" s="65" t="s">
        <v>223</v>
      </c>
      <c r="C20" s="901" t="s">
        <v>134</v>
      </c>
      <c r="D20" s="917"/>
      <c r="E20" s="917"/>
      <c r="F20" s="923"/>
      <c r="G20" s="922" t="s">
        <v>137</v>
      </c>
      <c r="H20" s="917"/>
      <c r="I20" s="917"/>
      <c r="J20" s="902"/>
    </row>
    <row r="21" spans="1:31" ht="15.6" x14ac:dyDescent="0.3">
      <c r="B21" s="65" t="s">
        <v>119</v>
      </c>
      <c r="C21" s="901">
        <v>2</v>
      </c>
      <c r="D21" s="917"/>
      <c r="E21" s="917"/>
      <c r="F21" s="923"/>
      <c r="G21" s="78"/>
      <c r="H21" s="51"/>
      <c r="I21" s="51"/>
      <c r="J21" s="52"/>
      <c r="K21" s="40"/>
      <c r="L21" s="860" t="s">
        <v>121</v>
      </c>
      <c r="M21" s="898" t="s">
        <v>144</v>
      </c>
      <c r="N21" s="898"/>
      <c r="O21" s="898"/>
    </row>
    <row r="22" spans="1:31" x14ac:dyDescent="0.3">
      <c r="B22" s="65" t="s">
        <v>222</v>
      </c>
      <c r="C22" s="901" t="s">
        <v>31</v>
      </c>
      <c r="D22" s="923"/>
      <c r="E22" s="78" t="s">
        <v>47</v>
      </c>
      <c r="F22" s="78" t="s">
        <v>48</v>
      </c>
      <c r="G22" s="931" t="s">
        <v>31</v>
      </c>
      <c r="H22" s="931"/>
      <c r="I22" s="75" t="s">
        <v>47</v>
      </c>
      <c r="J22" s="79" t="s">
        <v>48</v>
      </c>
    </row>
    <row r="23" spans="1:31" x14ac:dyDescent="0.3">
      <c r="B23" s="100" t="s">
        <v>199</v>
      </c>
      <c r="C23" s="101"/>
      <c r="D23" s="102"/>
      <c r="E23" s="102"/>
      <c r="F23" s="102"/>
      <c r="G23" s="102"/>
      <c r="H23" s="102"/>
      <c r="I23" s="102"/>
      <c r="J23" s="103"/>
    </row>
    <row r="24" spans="1:31" x14ac:dyDescent="0.3">
      <c r="A24" s="300"/>
      <c r="B24" s="100" t="s">
        <v>879</v>
      </c>
      <c r="C24" s="101"/>
      <c r="D24" s="369"/>
      <c r="E24" s="369"/>
      <c r="F24" s="369"/>
      <c r="G24" s="369"/>
      <c r="H24" s="369"/>
      <c r="I24" s="369"/>
      <c r="J24" s="370"/>
      <c r="K24" s="300"/>
    </row>
    <row r="25" spans="1:31" s="18" customFormat="1" ht="18" x14ac:dyDescent="0.3">
      <c r="A25" s="33"/>
      <c r="B25" s="65" t="s">
        <v>56</v>
      </c>
      <c r="C25" s="901" t="s">
        <v>54</v>
      </c>
      <c r="D25" s="917"/>
      <c r="E25" s="917"/>
      <c r="F25" s="917"/>
      <c r="G25" s="917"/>
      <c r="H25" s="917"/>
      <c r="I25" s="917"/>
      <c r="J25" s="902"/>
      <c r="K25" s="33"/>
      <c r="L25" s="40"/>
      <c r="M25" s="33"/>
      <c r="N25" s="33"/>
      <c r="O25" s="33"/>
      <c r="P25" s="33"/>
      <c r="Q25" s="33"/>
      <c r="R25" s="33"/>
      <c r="S25" s="33"/>
      <c r="T25" s="33"/>
      <c r="U25" s="33"/>
      <c r="V25" s="33"/>
      <c r="W25" s="33"/>
      <c r="X25" s="33"/>
      <c r="Y25" s="33"/>
      <c r="Z25" s="33"/>
      <c r="AA25" s="33"/>
      <c r="AB25" s="33"/>
      <c r="AC25" s="33"/>
      <c r="AD25" s="33"/>
      <c r="AE25" s="33"/>
    </row>
    <row r="26" spans="1:31" ht="15" thickBot="1" x14ac:dyDescent="0.35">
      <c r="B26" s="66" t="s">
        <v>220</v>
      </c>
      <c r="C26" s="903" t="s">
        <v>575</v>
      </c>
      <c r="D26" s="918"/>
      <c r="E26" s="918"/>
      <c r="F26" s="918"/>
      <c r="G26" s="918"/>
      <c r="H26" s="918"/>
      <c r="I26" s="918"/>
      <c r="J26" s="904"/>
    </row>
    <row r="27" spans="1:31" x14ac:dyDescent="0.3">
      <c r="B27" s="43"/>
      <c r="C27" s="36"/>
      <c r="D27" s="36"/>
      <c r="E27" s="36"/>
      <c r="F27" s="36"/>
      <c r="G27" s="36"/>
      <c r="H27" s="36"/>
      <c r="I27" s="36"/>
      <c r="J27" s="36"/>
    </row>
    <row r="28" spans="1:31" ht="15" customHeight="1" x14ac:dyDescent="0.3">
      <c r="B28" s="43"/>
      <c r="C28" s="36"/>
      <c r="D28" s="36"/>
      <c r="E28" s="36"/>
      <c r="F28" s="36"/>
      <c r="G28" s="36"/>
      <c r="H28" s="36"/>
      <c r="I28" s="36"/>
      <c r="J28" s="36"/>
    </row>
    <row r="29" spans="1:31" ht="18.600000000000001" thickBot="1" x14ac:dyDescent="0.35">
      <c r="A29" s="42" t="s">
        <v>121</v>
      </c>
      <c r="B29" s="76" t="s">
        <v>226</v>
      </c>
      <c r="C29" s="18"/>
      <c r="D29" s="18"/>
      <c r="E29" s="18"/>
      <c r="F29" s="18"/>
      <c r="G29" s="18"/>
      <c r="H29" s="18"/>
      <c r="I29" s="18"/>
      <c r="J29" s="18"/>
    </row>
    <row r="30" spans="1:31" ht="18.600000000000001" thickBot="1" x14ac:dyDescent="0.35">
      <c r="B30" s="67"/>
      <c r="C30" s="94" t="s">
        <v>880</v>
      </c>
      <c r="D30" s="22" t="s">
        <v>881</v>
      </c>
      <c r="E30" s="22" t="s">
        <v>882</v>
      </c>
      <c r="F30" s="22" t="s">
        <v>883</v>
      </c>
      <c r="G30" s="22" t="s">
        <v>884</v>
      </c>
      <c r="H30" s="366" t="s">
        <v>885</v>
      </c>
      <c r="I30" s="366" t="s">
        <v>886</v>
      </c>
      <c r="J30" s="23" t="s">
        <v>887</v>
      </c>
      <c r="K30" s="18"/>
    </row>
    <row r="31" spans="1:31" x14ac:dyDescent="0.3">
      <c r="B31" s="29" t="s">
        <v>2</v>
      </c>
      <c r="C31" s="916" t="s">
        <v>27</v>
      </c>
      <c r="D31" s="916"/>
      <c r="E31" s="916"/>
      <c r="F31" s="916"/>
      <c r="G31" s="916"/>
      <c r="H31" s="916"/>
      <c r="I31" s="916"/>
      <c r="J31" s="900"/>
    </row>
    <row r="32" spans="1:31" x14ac:dyDescent="0.3">
      <c r="B32" s="53" t="s">
        <v>11</v>
      </c>
      <c r="C32" s="901" t="s">
        <v>49</v>
      </c>
      <c r="D32" s="917"/>
      <c r="E32" s="917"/>
      <c r="F32" s="917"/>
      <c r="G32" s="917"/>
      <c r="H32" s="917"/>
      <c r="I32" s="917"/>
      <c r="J32" s="902"/>
    </row>
    <row r="33" spans="1:12" x14ac:dyDescent="0.3">
      <c r="B33" s="30" t="s">
        <v>12</v>
      </c>
      <c r="C33" s="901" t="s">
        <v>50</v>
      </c>
      <c r="D33" s="917"/>
      <c r="E33" s="917"/>
      <c r="F33" s="923"/>
      <c r="G33" s="922" t="s">
        <v>51</v>
      </c>
      <c r="H33" s="917"/>
      <c r="I33" s="917"/>
      <c r="J33" s="902"/>
      <c r="L33" s="544"/>
    </row>
    <row r="34" spans="1:12" ht="15" customHeight="1" x14ac:dyDescent="0.3">
      <c r="B34" s="106" t="s">
        <v>23</v>
      </c>
      <c r="C34" s="124"/>
      <c r="D34" s="125"/>
      <c r="E34" s="125"/>
      <c r="F34" s="125"/>
      <c r="G34" s="125"/>
      <c r="H34" s="125"/>
      <c r="I34" s="125"/>
      <c r="J34" s="126"/>
      <c r="L34" s="544"/>
    </row>
    <row r="35" spans="1:12" x14ac:dyDescent="0.3">
      <c r="B35" s="30" t="s">
        <v>4</v>
      </c>
      <c r="C35" s="901" t="s">
        <v>576</v>
      </c>
      <c r="D35" s="917"/>
      <c r="E35" s="917"/>
      <c r="F35" s="917"/>
      <c r="G35" s="917"/>
      <c r="H35" s="917"/>
      <c r="I35" s="917"/>
      <c r="J35" s="902"/>
      <c r="L35" s="544"/>
    </row>
    <row r="36" spans="1:12" ht="15.75" customHeight="1" x14ac:dyDescent="0.3">
      <c r="B36" s="106" t="s">
        <v>3</v>
      </c>
      <c r="C36" s="124"/>
      <c r="D36" s="125"/>
      <c r="E36" s="125"/>
      <c r="F36" s="125"/>
      <c r="G36" s="125"/>
      <c r="H36" s="125"/>
      <c r="I36" s="125"/>
      <c r="J36" s="126"/>
      <c r="L36" s="544"/>
    </row>
    <row r="37" spans="1:12" ht="15" thickBot="1" x14ac:dyDescent="0.35">
      <c r="B37" s="127" t="s">
        <v>229</v>
      </c>
      <c r="C37" s="128"/>
      <c r="D37" s="129"/>
      <c r="E37" s="129"/>
      <c r="F37" s="129"/>
      <c r="G37" s="151"/>
      <c r="H37" s="151"/>
      <c r="I37" s="151"/>
      <c r="J37" s="152"/>
      <c r="L37" s="544"/>
    </row>
    <row r="38" spans="1:12" ht="15" customHeight="1" x14ac:dyDescent="0.3">
      <c r="B38" s="92"/>
      <c r="L38" s="544"/>
    </row>
    <row r="39" spans="1:12" x14ac:dyDescent="0.3">
      <c r="B39" s="28"/>
      <c r="L39" s="544"/>
    </row>
    <row r="40" spans="1:12" ht="16.2" thickBot="1" x14ac:dyDescent="0.35">
      <c r="A40" s="42" t="s">
        <v>121</v>
      </c>
      <c r="B40" s="76" t="s">
        <v>227</v>
      </c>
      <c r="L40" s="544"/>
    </row>
    <row r="41" spans="1:12" ht="15" thickBot="1" x14ac:dyDescent="0.35">
      <c r="B41" s="67"/>
      <c r="C41" s="94" t="s">
        <v>880</v>
      </c>
      <c r="D41" s="22" t="s">
        <v>881</v>
      </c>
      <c r="E41" s="22" t="s">
        <v>882</v>
      </c>
      <c r="F41" s="22" t="s">
        <v>883</v>
      </c>
      <c r="G41" s="22" t="s">
        <v>884</v>
      </c>
      <c r="H41" s="366" t="s">
        <v>885</v>
      </c>
      <c r="I41" s="366" t="s">
        <v>886</v>
      </c>
      <c r="J41" s="23" t="s">
        <v>887</v>
      </c>
      <c r="L41" s="544"/>
    </row>
    <row r="42" spans="1:12" x14ac:dyDescent="0.3">
      <c r="B42" s="29" t="s">
        <v>13</v>
      </c>
      <c r="C42" s="899" t="s">
        <v>58</v>
      </c>
      <c r="D42" s="916"/>
      <c r="E42" s="916"/>
      <c r="F42" s="933"/>
      <c r="G42" s="934" t="s">
        <v>139</v>
      </c>
      <c r="H42" s="916"/>
      <c r="I42" s="916"/>
      <c r="J42" s="900"/>
      <c r="L42" s="544"/>
    </row>
    <row r="43" spans="1:12" x14ac:dyDescent="0.3">
      <c r="B43" s="53" t="s">
        <v>135</v>
      </c>
      <c r="C43" s="901" t="s">
        <v>136</v>
      </c>
      <c r="D43" s="917"/>
      <c r="E43" s="917"/>
      <c r="F43" s="923"/>
      <c r="G43" s="922" t="s">
        <v>138</v>
      </c>
      <c r="H43" s="917"/>
      <c r="I43" s="917"/>
      <c r="J43" s="902"/>
      <c r="L43" s="544"/>
    </row>
    <row r="44" spans="1:12" x14ac:dyDescent="0.3">
      <c r="B44" s="106" t="s">
        <v>6</v>
      </c>
      <c r="C44" s="124"/>
      <c r="D44" s="125"/>
      <c r="E44" s="125"/>
      <c r="F44" s="125"/>
      <c r="G44" s="125"/>
      <c r="H44" s="125"/>
      <c r="I44" s="125"/>
      <c r="J44" s="126"/>
      <c r="L44" s="544"/>
    </row>
    <row r="45" spans="1:12" x14ac:dyDescent="0.3">
      <c r="B45" s="106" t="s">
        <v>14</v>
      </c>
      <c r="C45" s="124"/>
      <c r="D45" s="125"/>
      <c r="E45" s="125"/>
      <c r="F45" s="125"/>
      <c r="G45" s="125"/>
      <c r="H45" s="125"/>
      <c r="I45" s="125"/>
      <c r="J45" s="126"/>
      <c r="L45" s="544"/>
    </row>
    <row r="46" spans="1:12" x14ac:dyDescent="0.3">
      <c r="B46" s="106" t="s">
        <v>15</v>
      </c>
      <c r="C46" s="124"/>
      <c r="D46" s="125"/>
      <c r="E46" s="125"/>
      <c r="F46" s="125"/>
      <c r="G46" s="125"/>
      <c r="H46" s="125"/>
      <c r="I46" s="125"/>
      <c r="J46" s="126"/>
      <c r="L46" s="544"/>
    </row>
    <row r="47" spans="1:12" x14ac:dyDescent="0.3">
      <c r="B47" s="106" t="s">
        <v>7</v>
      </c>
      <c r="C47" s="124"/>
      <c r="D47" s="125"/>
      <c r="E47" s="125"/>
      <c r="F47" s="125"/>
      <c r="G47" s="125"/>
      <c r="H47" s="125"/>
      <c r="I47" s="125"/>
      <c r="J47" s="126"/>
      <c r="L47" s="544"/>
    </row>
    <row r="48" spans="1:12" ht="15" thickBot="1" x14ac:dyDescent="0.35">
      <c r="B48" s="127" t="s">
        <v>5</v>
      </c>
      <c r="C48" s="128"/>
      <c r="D48" s="129"/>
      <c r="E48" s="129"/>
      <c r="F48" s="129"/>
      <c r="G48" s="129"/>
      <c r="H48" s="129"/>
      <c r="I48" s="129"/>
      <c r="J48" s="130"/>
      <c r="L48" s="544"/>
    </row>
    <row r="49" spans="1:12" x14ac:dyDescent="0.3">
      <c r="B49" s="43"/>
      <c r="C49" s="36"/>
      <c r="D49" s="36"/>
      <c r="E49" s="36"/>
      <c r="F49" s="36"/>
      <c r="G49" s="36"/>
      <c r="H49" s="36"/>
      <c r="I49" s="36"/>
      <c r="J49" s="36"/>
      <c r="L49" s="544"/>
    </row>
    <row r="50" spans="1:12" x14ac:dyDescent="0.3">
      <c r="B50" s="43"/>
      <c r="C50" s="36"/>
      <c r="D50" s="36"/>
      <c r="E50" s="36"/>
      <c r="F50" s="36"/>
      <c r="G50" s="36"/>
      <c r="H50" s="36"/>
      <c r="I50" s="36"/>
      <c r="J50" s="36"/>
      <c r="L50" s="544"/>
    </row>
    <row r="51" spans="1:12" ht="16.2" thickBot="1" x14ac:dyDescent="0.35">
      <c r="A51" s="42" t="s">
        <v>121</v>
      </c>
      <c r="B51" s="76" t="s">
        <v>230</v>
      </c>
      <c r="C51" s="36"/>
      <c r="D51" s="36"/>
      <c r="E51" s="36"/>
      <c r="F51" s="36"/>
      <c r="G51" s="36"/>
      <c r="H51" s="36"/>
      <c r="I51" s="36"/>
      <c r="J51" s="36"/>
      <c r="L51" s="544"/>
    </row>
    <row r="52" spans="1:12" ht="15" thickBot="1" x14ac:dyDescent="0.35">
      <c r="B52" s="67"/>
      <c r="C52" s="94" t="s">
        <v>880</v>
      </c>
      <c r="D52" s="22" t="s">
        <v>881</v>
      </c>
      <c r="E52" s="22" t="s">
        <v>882</v>
      </c>
      <c r="F52" s="22" t="s">
        <v>883</v>
      </c>
      <c r="G52" s="22" t="s">
        <v>884</v>
      </c>
      <c r="H52" s="366" t="s">
        <v>885</v>
      </c>
      <c r="I52" s="366" t="s">
        <v>886</v>
      </c>
      <c r="J52" s="23" t="s">
        <v>887</v>
      </c>
      <c r="L52" s="544"/>
    </row>
    <row r="53" spans="1:12" x14ac:dyDescent="0.3">
      <c r="B53" s="29" t="s">
        <v>34</v>
      </c>
      <c r="C53" s="899" t="s">
        <v>140</v>
      </c>
      <c r="D53" s="916"/>
      <c r="E53" s="916"/>
      <c r="F53" s="916"/>
      <c r="G53" s="916"/>
      <c r="H53" s="916"/>
      <c r="I53" s="916"/>
      <c r="J53" s="900"/>
      <c r="L53" s="544"/>
    </row>
    <row r="54" spans="1:12" x14ac:dyDescent="0.3">
      <c r="B54" s="30" t="s">
        <v>130</v>
      </c>
      <c r="C54" s="901" t="s">
        <v>577</v>
      </c>
      <c r="D54" s="917"/>
      <c r="E54" s="917"/>
      <c r="F54" s="917"/>
      <c r="G54" s="917"/>
      <c r="H54" s="917"/>
      <c r="I54" s="917"/>
      <c r="J54" s="902"/>
      <c r="L54" s="544"/>
    </row>
    <row r="55" spans="1:12" ht="15" thickBot="1" x14ac:dyDescent="0.35">
      <c r="B55" s="31" t="s">
        <v>131</v>
      </c>
      <c r="C55" s="903" t="s">
        <v>52</v>
      </c>
      <c r="D55" s="918"/>
      <c r="E55" s="918"/>
      <c r="F55" s="918"/>
      <c r="G55" s="918"/>
      <c r="H55" s="918"/>
      <c r="I55" s="918"/>
      <c r="J55" s="904"/>
      <c r="L55" s="544"/>
    </row>
    <row r="56" spans="1:12" x14ac:dyDescent="0.3">
      <c r="B56" s="43"/>
      <c r="C56" s="36"/>
      <c r="D56" s="36"/>
      <c r="E56" s="36"/>
      <c r="F56" s="36"/>
      <c r="G56" s="36"/>
      <c r="H56" s="36"/>
      <c r="I56" s="36"/>
      <c r="J56" s="36"/>
      <c r="L56" s="544"/>
    </row>
    <row r="57" spans="1:12" x14ac:dyDescent="0.3">
      <c r="L57" s="544"/>
    </row>
    <row r="58" spans="1:12" ht="15" customHeight="1" thickBot="1" x14ac:dyDescent="0.35">
      <c r="A58" s="42" t="s">
        <v>121</v>
      </c>
      <c r="B58" s="76" t="s">
        <v>228</v>
      </c>
      <c r="L58" s="544"/>
    </row>
    <row r="59" spans="1:12" ht="15.75" customHeight="1" thickBot="1" x14ac:dyDescent="0.35">
      <c r="B59" s="67"/>
      <c r="C59" s="94" t="s">
        <v>880</v>
      </c>
      <c r="D59" s="22" t="s">
        <v>881</v>
      </c>
      <c r="E59" s="22" t="s">
        <v>882</v>
      </c>
      <c r="F59" s="22" t="s">
        <v>883</v>
      </c>
      <c r="G59" s="22" t="s">
        <v>884</v>
      </c>
      <c r="H59" s="366" t="s">
        <v>885</v>
      </c>
      <c r="I59" s="366" t="s">
        <v>886</v>
      </c>
      <c r="J59" s="23" t="s">
        <v>887</v>
      </c>
      <c r="L59" s="544"/>
    </row>
    <row r="60" spans="1:12" x14ac:dyDescent="0.3">
      <c r="B60" s="29" t="s">
        <v>231</v>
      </c>
      <c r="C60" s="899" t="s">
        <v>29</v>
      </c>
      <c r="D60" s="916"/>
      <c r="E60" s="916"/>
      <c r="F60" s="933"/>
      <c r="G60" s="934" t="s">
        <v>30</v>
      </c>
      <c r="H60" s="916"/>
      <c r="I60" s="916"/>
      <c r="J60" s="900"/>
      <c r="L60" s="544"/>
    </row>
    <row r="61" spans="1:12" ht="15" customHeight="1" x14ac:dyDescent="0.3">
      <c r="B61" s="106" t="s">
        <v>822</v>
      </c>
      <c r="C61" s="101"/>
      <c r="D61" s="369"/>
      <c r="E61" s="369"/>
      <c r="F61" s="369"/>
      <c r="G61" s="369"/>
      <c r="H61" s="369"/>
      <c r="I61" s="369"/>
      <c r="J61" s="370"/>
      <c r="L61" s="544"/>
    </row>
    <row r="62" spans="1:12" x14ac:dyDescent="0.3">
      <c r="B62" s="30" t="s">
        <v>232</v>
      </c>
      <c r="C62" s="901"/>
      <c r="D62" s="917"/>
      <c r="E62" s="917"/>
      <c r="F62" s="917"/>
      <c r="G62" s="917"/>
      <c r="H62" s="917"/>
      <c r="I62" s="917"/>
      <c r="J62" s="902"/>
      <c r="L62" s="544"/>
    </row>
    <row r="63" spans="1:12" x14ac:dyDescent="0.3">
      <c r="B63" s="95" t="s">
        <v>233</v>
      </c>
      <c r="C63" s="901" t="s">
        <v>578</v>
      </c>
      <c r="D63" s="917"/>
      <c r="E63" s="917"/>
      <c r="F63" s="917"/>
      <c r="G63" s="917"/>
      <c r="H63" s="917"/>
      <c r="I63" s="917"/>
      <c r="J63" s="902"/>
      <c r="L63" s="544"/>
    </row>
    <row r="64" spans="1:12" x14ac:dyDescent="0.3">
      <c r="B64" s="146" t="s">
        <v>234</v>
      </c>
      <c r="C64" s="101"/>
      <c r="D64" s="102"/>
      <c r="E64" s="102"/>
      <c r="F64" s="102"/>
      <c r="G64" s="102"/>
      <c r="H64" s="102"/>
      <c r="I64" s="102"/>
      <c r="J64" s="103"/>
      <c r="L64" s="544"/>
    </row>
    <row r="65" spans="1:12" x14ac:dyDescent="0.3">
      <c r="B65" s="146" t="s">
        <v>236</v>
      </c>
      <c r="C65" s="101"/>
      <c r="D65" s="102"/>
      <c r="E65" s="102"/>
      <c r="F65" s="102"/>
      <c r="G65" s="102"/>
      <c r="H65" s="102"/>
      <c r="I65" s="102"/>
      <c r="J65" s="103"/>
      <c r="L65" s="544"/>
    </row>
    <row r="66" spans="1:12" x14ac:dyDescent="0.3">
      <c r="A66" s="552"/>
      <c r="B66" s="30" t="s">
        <v>823</v>
      </c>
      <c r="C66" s="901" t="s">
        <v>855</v>
      </c>
      <c r="D66" s="917"/>
      <c r="E66" s="917"/>
      <c r="F66" s="917"/>
      <c r="G66" s="917"/>
      <c r="H66" s="917"/>
      <c r="I66" s="917"/>
      <c r="J66" s="902"/>
      <c r="K66" s="552"/>
      <c r="L66" s="544"/>
    </row>
    <row r="67" spans="1:12" x14ac:dyDescent="0.3">
      <c r="B67" s="30" t="s">
        <v>235</v>
      </c>
      <c r="C67" s="901" t="s">
        <v>46</v>
      </c>
      <c r="D67" s="917"/>
      <c r="E67" s="917"/>
      <c r="F67" s="923"/>
      <c r="G67" s="922" t="s">
        <v>59</v>
      </c>
      <c r="H67" s="917"/>
      <c r="I67" s="917"/>
      <c r="J67" s="902"/>
      <c r="L67" s="544"/>
    </row>
    <row r="68" spans="1:12" x14ac:dyDescent="0.3">
      <c r="B68" s="30" t="s">
        <v>37</v>
      </c>
      <c r="C68" s="901" t="s">
        <v>141</v>
      </c>
      <c r="D68" s="917"/>
      <c r="E68" s="917"/>
      <c r="F68" s="917"/>
      <c r="G68" s="917"/>
      <c r="H68" s="917"/>
      <c r="I68" s="917"/>
      <c r="J68" s="902"/>
      <c r="L68" s="544"/>
    </row>
    <row r="69" spans="1:12" x14ac:dyDescent="0.3">
      <c r="B69" s="106" t="s">
        <v>133</v>
      </c>
      <c r="C69" s="101"/>
      <c r="D69" s="102"/>
      <c r="E69" s="102"/>
      <c r="F69" s="102"/>
      <c r="G69" s="102"/>
      <c r="H69" s="102"/>
      <c r="I69" s="102"/>
      <c r="J69" s="103"/>
      <c r="L69" s="544"/>
    </row>
    <row r="70" spans="1:12" ht="15" thickBot="1" x14ac:dyDescent="0.35">
      <c r="B70" s="156" t="s">
        <v>238</v>
      </c>
      <c r="C70" s="128"/>
      <c r="D70" s="129"/>
      <c r="E70" s="129"/>
      <c r="F70" s="129"/>
      <c r="G70" s="129"/>
      <c r="H70" s="129"/>
      <c r="I70" s="129"/>
      <c r="J70" s="130"/>
      <c r="L70" s="544"/>
    </row>
    <row r="71" spans="1:12" x14ac:dyDescent="0.3">
      <c r="L71" s="544"/>
    </row>
  </sheetData>
  <sheetProtection algorithmName="SHA-512" hashValue="d1SaIUJWrSULpE1v3+QuxI6AbZZwhodyAsuRpXX8P8KUnMycBDRxYwkJGEXH0ag+YjZD22MGGmHjdA3OPWQz1A==" saltValue="opC0z6AZV+sOwo9H8Idn3A==" spinCount="100000" sheet="1" objects="1" scenarios="1"/>
  <mergeCells count="41">
    <mergeCell ref="B2:C2"/>
    <mergeCell ref="M5:O5"/>
    <mergeCell ref="C18:F18"/>
    <mergeCell ref="G18:J18"/>
    <mergeCell ref="C26:J26"/>
    <mergeCell ref="C7:J7"/>
    <mergeCell ref="C19:F19"/>
    <mergeCell ref="E12:F12"/>
    <mergeCell ref="I12:J12"/>
    <mergeCell ref="S8:T8"/>
    <mergeCell ref="U8:V8"/>
    <mergeCell ref="C62:J62"/>
    <mergeCell ref="C67:F67"/>
    <mergeCell ref="G67:J67"/>
    <mergeCell ref="C43:F43"/>
    <mergeCell ref="G43:J43"/>
    <mergeCell ref="C31:J31"/>
    <mergeCell ref="C42:F42"/>
    <mergeCell ref="G42:J42"/>
    <mergeCell ref="C60:F60"/>
    <mergeCell ref="G60:J60"/>
    <mergeCell ref="C22:D22"/>
    <mergeCell ref="G22:H22"/>
    <mergeCell ref="C25:J25"/>
    <mergeCell ref="C53:J53"/>
    <mergeCell ref="C55:J55"/>
    <mergeCell ref="C21:F21"/>
    <mergeCell ref="C68:J68"/>
    <mergeCell ref="Q8:R8"/>
    <mergeCell ref="C33:F33"/>
    <mergeCell ref="G33:J33"/>
    <mergeCell ref="M21:O21"/>
    <mergeCell ref="C32:J32"/>
    <mergeCell ref="C35:J35"/>
    <mergeCell ref="C8:J8"/>
    <mergeCell ref="C13:J13"/>
    <mergeCell ref="C20:F20"/>
    <mergeCell ref="G20:J20"/>
    <mergeCell ref="C54:J54"/>
    <mergeCell ref="C63:J63"/>
    <mergeCell ref="C66:J66"/>
  </mergeCells>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9" tint="0.59999389629810485"/>
  </sheetPr>
  <dimension ref="A2:W71"/>
  <sheetViews>
    <sheetView topLeftCell="J1" zoomScaleNormal="100" workbookViewId="0"/>
  </sheetViews>
  <sheetFormatPr baseColWidth="10" defaultColWidth="11.44140625" defaultRowHeight="14.4" x14ac:dyDescent="0.3"/>
  <cols>
    <col min="1" max="1" width="3.44140625" style="20" customWidth="1"/>
    <col min="2" max="2" width="25.88671875" style="27" customWidth="1"/>
    <col min="3" max="7" width="13.33203125" style="20" customWidth="1"/>
    <col min="8" max="8" width="21.5546875" style="20" customWidth="1"/>
    <col min="9" max="9" width="11.44140625" style="20"/>
    <col min="10" max="10" width="3.44140625" style="40" customWidth="1"/>
    <col min="11" max="16384" width="11.44140625" style="20"/>
  </cols>
  <sheetData>
    <row r="2" spans="1:23" s="18" customFormat="1" ht="18" x14ac:dyDescent="0.3">
      <c r="B2" s="897" t="s">
        <v>129</v>
      </c>
      <c r="C2" s="897"/>
      <c r="J2" s="46"/>
      <c r="K2" s="25" t="s">
        <v>118</v>
      </c>
    </row>
    <row r="3" spans="1:23" s="19" customFormat="1" ht="6.75" customHeight="1" thickBot="1" x14ac:dyDescent="0.35">
      <c r="B3" s="26"/>
      <c r="J3" s="41"/>
    </row>
    <row r="5" spans="1:23" ht="16.2" thickBot="1" x14ac:dyDescent="0.35">
      <c r="A5" s="42" t="s">
        <v>121</v>
      </c>
      <c r="B5" s="111" t="s">
        <v>224</v>
      </c>
      <c r="J5" s="48" t="s">
        <v>121</v>
      </c>
      <c r="K5" s="898" t="s">
        <v>127</v>
      </c>
      <c r="L5" s="898"/>
      <c r="M5" s="898"/>
    </row>
    <row r="6" spans="1:23" s="33" customFormat="1" ht="16.2" thickBot="1" x14ac:dyDescent="0.35">
      <c r="A6" s="42"/>
      <c r="B6" s="111"/>
      <c r="C6" s="94" t="s">
        <v>38</v>
      </c>
      <c r="D6" s="22" t="s">
        <v>39</v>
      </c>
      <c r="E6" s="22" t="s">
        <v>40</v>
      </c>
      <c r="F6" s="22" t="s">
        <v>72</v>
      </c>
      <c r="G6" s="49" t="s">
        <v>41</v>
      </c>
      <c r="H6" s="158" t="s">
        <v>72</v>
      </c>
      <c r="J6" s="48"/>
      <c r="K6" s="76"/>
      <c r="L6" s="76"/>
      <c r="M6" s="76"/>
    </row>
    <row r="7" spans="1:23" s="33" customFormat="1" x14ac:dyDescent="0.3">
      <c r="A7" s="42"/>
      <c r="B7" s="93" t="s">
        <v>219</v>
      </c>
      <c r="C7" s="941" t="s">
        <v>19</v>
      </c>
      <c r="D7" s="982"/>
      <c r="E7" s="982"/>
      <c r="F7" s="982"/>
      <c r="G7" s="113" t="s">
        <v>28</v>
      </c>
      <c r="H7" s="24" t="s">
        <v>19</v>
      </c>
      <c r="J7" s="40"/>
      <c r="K7" s="20"/>
      <c r="L7" s="20"/>
      <c r="M7" s="20"/>
      <c r="N7" s="20"/>
      <c r="O7" s="20"/>
      <c r="P7" s="20"/>
      <c r="Q7" s="20"/>
      <c r="R7" s="20"/>
      <c r="S7" s="20"/>
      <c r="T7" s="20"/>
      <c r="U7" s="20"/>
      <c r="V7" s="20"/>
      <c r="W7" s="20"/>
    </row>
    <row r="8" spans="1:23" s="33" customFormat="1" ht="15" thickBot="1" x14ac:dyDescent="0.35">
      <c r="A8" s="42"/>
      <c r="B8" s="65" t="s">
        <v>195</v>
      </c>
      <c r="C8" s="930" t="s">
        <v>20</v>
      </c>
      <c r="D8" s="931"/>
      <c r="E8" s="931"/>
      <c r="F8" s="931"/>
      <c r="G8" s="931"/>
      <c r="H8" s="938"/>
      <c r="J8" s="40"/>
      <c r="K8" s="20"/>
      <c r="L8" s="20"/>
      <c r="M8" s="44" t="s">
        <v>18</v>
      </c>
      <c r="N8" s="44" t="s">
        <v>16</v>
      </c>
      <c r="O8" s="44" t="s">
        <v>17</v>
      </c>
      <c r="P8" s="44" t="s">
        <v>105</v>
      </c>
      <c r="Q8" s="20"/>
      <c r="R8" s="20"/>
      <c r="S8" s="20"/>
      <c r="T8" s="20"/>
      <c r="U8" s="20"/>
      <c r="V8" s="20"/>
      <c r="W8" s="20"/>
    </row>
    <row r="9" spans="1:23" s="33" customFormat="1" x14ac:dyDescent="0.3">
      <c r="A9" s="42"/>
      <c r="B9" s="65" t="s">
        <v>196</v>
      </c>
      <c r="C9" s="114" t="s">
        <v>122</v>
      </c>
      <c r="D9" s="110" t="s">
        <v>122</v>
      </c>
      <c r="E9" s="110" t="s">
        <v>123</v>
      </c>
      <c r="F9" s="110" t="s">
        <v>124</v>
      </c>
      <c r="G9" s="110" t="s">
        <v>124</v>
      </c>
      <c r="H9" s="112" t="s">
        <v>125</v>
      </c>
      <c r="J9" s="40"/>
      <c r="K9" s="20"/>
      <c r="L9" s="44" t="s">
        <v>38</v>
      </c>
      <c r="M9" s="39">
        <v>0.14000000000000001</v>
      </c>
      <c r="N9" s="34">
        <v>0.27</v>
      </c>
      <c r="O9" s="34">
        <v>2.5000000000000001E-2</v>
      </c>
      <c r="P9" s="35" t="s">
        <v>113</v>
      </c>
      <c r="Q9" s="20"/>
      <c r="R9" s="20"/>
      <c r="S9" s="20"/>
      <c r="T9" s="20"/>
      <c r="U9" s="20"/>
      <c r="V9" s="20"/>
      <c r="W9" s="20"/>
    </row>
    <row r="10" spans="1:23" s="33" customFormat="1" x14ac:dyDescent="0.3">
      <c r="A10" s="42"/>
      <c r="B10" s="65" t="s">
        <v>821</v>
      </c>
      <c r="C10" s="114">
        <v>22</v>
      </c>
      <c r="D10" s="110">
        <v>37</v>
      </c>
      <c r="E10" s="110">
        <v>47</v>
      </c>
      <c r="F10" s="110">
        <v>60</v>
      </c>
      <c r="G10" s="110">
        <v>60</v>
      </c>
      <c r="H10" s="112">
        <v>47</v>
      </c>
      <c r="J10" s="40"/>
      <c r="K10" s="20"/>
      <c r="L10" s="44" t="s">
        <v>39</v>
      </c>
      <c r="M10" s="40">
        <v>0.23</v>
      </c>
      <c r="N10" s="36">
        <v>0.66</v>
      </c>
      <c r="O10" s="36">
        <v>0.04</v>
      </c>
      <c r="P10" s="37" t="s">
        <v>113</v>
      </c>
      <c r="Q10" s="20"/>
      <c r="R10" s="20"/>
      <c r="S10" s="20"/>
      <c r="T10" s="20"/>
      <c r="U10" s="20"/>
      <c r="V10" s="20"/>
      <c r="W10" s="20"/>
    </row>
    <row r="11" spans="1:23" s="33" customFormat="1" x14ac:dyDescent="0.3">
      <c r="A11" s="42"/>
      <c r="B11" s="359" t="s">
        <v>876</v>
      </c>
      <c r="C11" s="998" t="s">
        <v>1132</v>
      </c>
      <c r="D11" s="917"/>
      <c r="E11" s="917"/>
      <c r="F11" s="917"/>
      <c r="G11" s="917"/>
      <c r="H11" s="902"/>
      <c r="I11" s="300"/>
      <c r="J11" s="40"/>
      <c r="K11" s="20"/>
      <c r="L11" s="44" t="s">
        <v>40</v>
      </c>
      <c r="M11" s="40">
        <v>0.41</v>
      </c>
      <c r="N11" s="36">
        <v>2.2000000000000002</v>
      </c>
      <c r="O11" s="36">
        <v>0.15</v>
      </c>
      <c r="P11" s="37" t="s">
        <v>113</v>
      </c>
      <c r="Q11" s="20"/>
      <c r="R11" s="20"/>
      <c r="S11" s="20"/>
      <c r="T11" s="20"/>
      <c r="U11" s="20"/>
      <c r="V11" s="20"/>
      <c r="W11" s="20"/>
    </row>
    <row r="12" spans="1:23" s="33" customFormat="1" x14ac:dyDescent="0.3">
      <c r="A12" s="42"/>
      <c r="B12" s="359" t="s">
        <v>237</v>
      </c>
      <c r="C12" s="367">
        <v>0.1</v>
      </c>
      <c r="D12" s="365">
        <v>0.2</v>
      </c>
      <c r="E12" s="365">
        <v>0.5</v>
      </c>
      <c r="F12" s="365">
        <v>2.8</v>
      </c>
      <c r="G12" s="365">
        <v>6.8</v>
      </c>
      <c r="H12" s="368">
        <v>2.8</v>
      </c>
      <c r="I12" s="300"/>
      <c r="J12" s="40"/>
      <c r="K12" s="20"/>
      <c r="L12" s="44" t="s">
        <v>72</v>
      </c>
      <c r="M12" s="40">
        <v>2.8</v>
      </c>
      <c r="N12" s="36">
        <v>1</v>
      </c>
      <c r="O12" s="36">
        <v>0.03</v>
      </c>
      <c r="P12" s="37" t="s">
        <v>113</v>
      </c>
      <c r="Q12" s="20"/>
      <c r="R12" s="20"/>
      <c r="S12" s="20"/>
      <c r="T12" s="20"/>
      <c r="U12" s="20"/>
      <c r="V12" s="20"/>
      <c r="W12" s="20"/>
    </row>
    <row r="13" spans="1:23" s="33" customFormat="1" ht="33" customHeight="1" thickBot="1" x14ac:dyDescent="0.35">
      <c r="A13" s="42"/>
      <c r="B13" s="66" t="s">
        <v>220</v>
      </c>
      <c r="C13" s="983" t="s">
        <v>875</v>
      </c>
      <c r="D13" s="984"/>
      <c r="E13" s="984"/>
      <c r="F13" s="984"/>
      <c r="G13" s="984"/>
      <c r="H13" s="985"/>
      <c r="J13" s="40"/>
      <c r="K13" s="20"/>
      <c r="L13" s="44" t="s">
        <v>72</v>
      </c>
      <c r="M13" s="40">
        <v>2.8</v>
      </c>
      <c r="N13" s="36">
        <v>0.38</v>
      </c>
      <c r="O13" s="36">
        <v>0.18</v>
      </c>
      <c r="P13" s="37" t="s">
        <v>30</v>
      </c>
      <c r="Q13" s="20"/>
      <c r="R13" s="20"/>
      <c r="S13" s="20"/>
      <c r="T13" s="20"/>
      <c r="U13" s="20"/>
      <c r="V13" s="20"/>
      <c r="W13" s="20"/>
    </row>
    <row r="14" spans="1:23" ht="15" thickBot="1" x14ac:dyDescent="0.35">
      <c r="A14" s="42"/>
      <c r="B14" s="43"/>
      <c r="C14" s="36"/>
      <c r="D14" s="36"/>
      <c r="E14" s="36"/>
      <c r="F14" s="36"/>
      <c r="G14" s="36"/>
      <c r="H14" s="36"/>
      <c r="I14" s="33"/>
      <c r="L14" s="44" t="s">
        <v>41</v>
      </c>
      <c r="M14" s="41">
        <v>7</v>
      </c>
      <c r="N14" s="19">
        <v>3.2</v>
      </c>
      <c r="O14" s="19">
        <v>0.25</v>
      </c>
      <c r="P14" s="38" t="s">
        <v>113</v>
      </c>
    </row>
    <row r="15" spans="1:23" ht="15.6" x14ac:dyDescent="0.3">
      <c r="A15" s="42"/>
      <c r="B15" s="111"/>
      <c r="C15" s="33"/>
      <c r="D15" s="33"/>
      <c r="E15" s="33"/>
      <c r="F15" s="33"/>
      <c r="G15" s="33"/>
      <c r="H15" s="33"/>
      <c r="I15" s="33"/>
    </row>
    <row r="16" spans="1:23" ht="16.2" thickBot="1" x14ac:dyDescent="0.35">
      <c r="A16" s="42" t="s">
        <v>121</v>
      </c>
      <c r="B16" s="111" t="s">
        <v>225</v>
      </c>
      <c r="C16" s="33"/>
      <c r="D16" s="33"/>
      <c r="E16" s="33"/>
      <c r="F16" s="33"/>
      <c r="G16" s="33"/>
      <c r="H16" s="33"/>
      <c r="I16" s="33"/>
    </row>
    <row r="17" spans="1:23" ht="16.2" thickBot="1" x14ac:dyDescent="0.35">
      <c r="B17" s="63"/>
      <c r="C17" s="21" t="str">
        <f>C$6</f>
        <v>UOX22</v>
      </c>
      <c r="D17" s="22" t="str">
        <f>D$6</f>
        <v>UOX37</v>
      </c>
      <c r="E17" s="22" t="str">
        <f t="shared" ref="E17:G17" si="0">E$6</f>
        <v>UOX47</v>
      </c>
      <c r="F17" s="22" t="str">
        <f t="shared" si="0"/>
        <v>UOX60</v>
      </c>
      <c r="G17" s="22" t="str">
        <f t="shared" si="0"/>
        <v>MOX47</v>
      </c>
      <c r="H17" s="23" t="str">
        <f>H$6</f>
        <v>UOX60</v>
      </c>
      <c r="J17" s="48" t="s">
        <v>121</v>
      </c>
      <c r="K17" s="898" t="s">
        <v>128</v>
      </c>
      <c r="L17" s="898"/>
      <c r="M17" s="898"/>
    </row>
    <row r="18" spans="1:23" ht="18" x14ac:dyDescent="0.3">
      <c r="B18" s="65" t="s">
        <v>221</v>
      </c>
      <c r="C18" s="899" t="s">
        <v>81</v>
      </c>
      <c r="D18" s="916"/>
      <c r="E18" s="916"/>
      <c r="F18" s="916"/>
      <c r="G18" s="933"/>
      <c r="H18" s="24" t="s">
        <v>1</v>
      </c>
      <c r="J18" s="47"/>
      <c r="K18" s="18"/>
      <c r="L18" s="18"/>
      <c r="M18" s="18"/>
      <c r="N18" s="18"/>
      <c r="O18" s="18"/>
      <c r="P18" s="18"/>
      <c r="Q18" s="18"/>
      <c r="R18" s="18"/>
      <c r="S18" s="18"/>
      <c r="T18" s="18"/>
      <c r="U18" s="18"/>
      <c r="V18" s="18"/>
      <c r="W18" s="18"/>
    </row>
    <row r="19" spans="1:23" x14ac:dyDescent="0.3">
      <c r="A19" s="552"/>
      <c r="B19" s="493" t="s">
        <v>1086</v>
      </c>
      <c r="C19" s="901" t="s">
        <v>645</v>
      </c>
      <c r="D19" s="917"/>
      <c r="E19" s="917"/>
      <c r="F19" s="917"/>
      <c r="G19" s="923"/>
      <c r="H19" s="157"/>
      <c r="I19" s="552"/>
    </row>
    <row r="20" spans="1:23" x14ac:dyDescent="0.3">
      <c r="B20" s="100" t="s">
        <v>223</v>
      </c>
      <c r="C20" s="124"/>
      <c r="D20" s="125"/>
      <c r="E20" s="125"/>
      <c r="F20" s="125"/>
      <c r="G20" s="125"/>
      <c r="H20" s="126"/>
    </row>
    <row r="21" spans="1:23" x14ac:dyDescent="0.3">
      <c r="B21" s="65" t="s">
        <v>119</v>
      </c>
      <c r="C21" s="901">
        <v>20</v>
      </c>
      <c r="D21" s="917"/>
      <c r="E21" s="917"/>
      <c r="F21" s="917"/>
      <c r="G21" s="923"/>
      <c r="H21" s="112" t="s">
        <v>579</v>
      </c>
    </row>
    <row r="22" spans="1:23" x14ac:dyDescent="0.3">
      <c r="B22" s="65" t="s">
        <v>222</v>
      </c>
      <c r="C22" s="901" t="s">
        <v>31</v>
      </c>
      <c r="D22" s="917"/>
      <c r="E22" s="917"/>
      <c r="F22" s="917"/>
      <c r="G22" s="923"/>
      <c r="H22" s="112" t="s">
        <v>82</v>
      </c>
    </row>
    <row r="23" spans="1:23" ht="15" customHeight="1" x14ac:dyDescent="0.3">
      <c r="B23" s="100" t="s">
        <v>199</v>
      </c>
      <c r="C23" s="101"/>
      <c r="D23" s="102"/>
      <c r="E23" s="102"/>
      <c r="F23" s="102"/>
      <c r="G23" s="102"/>
      <c r="H23" s="103"/>
    </row>
    <row r="24" spans="1:23" ht="15" customHeight="1" x14ac:dyDescent="0.3">
      <c r="A24" s="552"/>
      <c r="B24" s="703" t="s">
        <v>879</v>
      </c>
      <c r="C24" s="536"/>
      <c r="D24" s="642"/>
      <c r="E24" s="642"/>
      <c r="F24" s="642"/>
      <c r="G24" s="642"/>
      <c r="H24" s="104">
        <v>0.56699999999999995</v>
      </c>
      <c r="I24" s="552"/>
    </row>
    <row r="25" spans="1:23" s="18" customFormat="1" ht="18" x14ac:dyDescent="0.3">
      <c r="A25" s="20"/>
      <c r="B25" s="65" t="s">
        <v>56</v>
      </c>
      <c r="C25" s="901" t="s">
        <v>57</v>
      </c>
      <c r="D25" s="917"/>
      <c r="E25" s="917"/>
      <c r="F25" s="917"/>
      <c r="G25" s="917"/>
      <c r="H25" s="902"/>
      <c r="I25" s="20"/>
      <c r="J25" s="40"/>
      <c r="K25" s="20"/>
      <c r="L25" s="20"/>
      <c r="M25" s="20"/>
      <c r="N25" s="20"/>
      <c r="O25" s="20"/>
      <c r="P25" s="20"/>
      <c r="Q25" s="20"/>
      <c r="R25" s="20"/>
      <c r="S25" s="20"/>
      <c r="T25" s="20"/>
      <c r="U25" s="20"/>
      <c r="V25" s="20"/>
      <c r="W25" s="20"/>
    </row>
    <row r="26" spans="1:23" ht="15" thickBot="1" x14ac:dyDescent="0.35">
      <c r="B26" s="167" t="s">
        <v>220</v>
      </c>
      <c r="C26" s="168"/>
      <c r="D26" s="151"/>
      <c r="E26" s="151"/>
      <c r="F26" s="151"/>
      <c r="G26" s="151"/>
      <c r="H26" s="152"/>
    </row>
    <row r="27" spans="1:23" ht="18" x14ac:dyDescent="0.3">
      <c r="B27" s="43"/>
      <c r="C27" s="36"/>
      <c r="D27" s="36"/>
      <c r="E27" s="36"/>
      <c r="F27" s="36"/>
      <c r="G27" s="36"/>
      <c r="H27" s="36"/>
      <c r="I27" s="18"/>
    </row>
    <row r="28" spans="1:23" x14ac:dyDescent="0.3">
      <c r="B28" s="43"/>
      <c r="C28" s="36"/>
      <c r="D28" s="36"/>
      <c r="E28" s="36"/>
      <c r="F28" s="36"/>
      <c r="G28" s="36"/>
      <c r="H28" s="36"/>
    </row>
    <row r="29" spans="1:23" ht="18.600000000000001" thickBot="1" x14ac:dyDescent="0.35">
      <c r="A29" s="42" t="s">
        <v>121</v>
      </c>
      <c r="B29" s="111" t="s">
        <v>226</v>
      </c>
      <c r="C29" s="18"/>
      <c r="D29" s="18"/>
      <c r="E29" s="18"/>
      <c r="F29" s="18"/>
      <c r="G29" s="18"/>
      <c r="H29" s="18"/>
    </row>
    <row r="30" spans="1:23" ht="15" thickBot="1" x14ac:dyDescent="0.35">
      <c r="B30" s="67"/>
      <c r="C30" s="21" t="str">
        <f>C$6</f>
        <v>UOX22</v>
      </c>
      <c r="D30" s="22" t="str">
        <f>D$6</f>
        <v>UOX37</v>
      </c>
      <c r="E30" s="22" t="str">
        <f t="shared" ref="E30:G30" si="1">E$6</f>
        <v>UOX47</v>
      </c>
      <c r="F30" s="22" t="str">
        <f t="shared" si="1"/>
        <v>UOX60</v>
      </c>
      <c r="G30" s="22" t="str">
        <f t="shared" si="1"/>
        <v>MOX47</v>
      </c>
      <c r="H30" s="23" t="str">
        <f>H$6</f>
        <v>UOX60</v>
      </c>
      <c r="K30" s="33"/>
      <c r="L30" s="33"/>
      <c r="M30" s="33"/>
      <c r="N30" s="33"/>
      <c r="O30" s="33"/>
      <c r="P30" s="33"/>
      <c r="Q30" s="33"/>
      <c r="R30" s="33"/>
      <c r="S30" s="33"/>
      <c r="T30" s="33"/>
      <c r="U30" s="33"/>
      <c r="V30" s="33"/>
      <c r="W30" s="33"/>
    </row>
    <row r="31" spans="1:23" x14ac:dyDescent="0.3">
      <c r="A31" s="33"/>
      <c r="B31" s="29" t="s">
        <v>2</v>
      </c>
      <c r="C31" s="941" t="s">
        <v>27</v>
      </c>
      <c r="D31" s="982"/>
      <c r="E31" s="982"/>
      <c r="F31" s="982"/>
      <c r="G31" s="982"/>
      <c r="H31" s="942"/>
      <c r="I31" s="33"/>
    </row>
    <row r="32" spans="1:23" ht="28.8" x14ac:dyDescent="0.3">
      <c r="B32" s="53" t="s">
        <v>11</v>
      </c>
      <c r="C32" s="901" t="s">
        <v>126</v>
      </c>
      <c r="D32" s="917"/>
      <c r="E32" s="917"/>
      <c r="F32" s="917"/>
      <c r="G32" s="923"/>
      <c r="H32" s="157" t="s">
        <v>32</v>
      </c>
    </row>
    <row r="33" spans="1:23" ht="28.8" x14ac:dyDescent="0.3">
      <c r="B33" s="30" t="s">
        <v>12</v>
      </c>
      <c r="C33" s="901" t="s">
        <v>26</v>
      </c>
      <c r="D33" s="917"/>
      <c r="E33" s="917"/>
      <c r="F33" s="917"/>
      <c r="G33" s="923"/>
      <c r="H33" s="112" t="s">
        <v>35</v>
      </c>
    </row>
    <row r="34" spans="1:23" x14ac:dyDescent="0.3">
      <c r="B34" s="30" t="s">
        <v>23</v>
      </c>
      <c r="C34" s="923" t="s">
        <v>24</v>
      </c>
      <c r="D34" s="931"/>
      <c r="E34" s="931"/>
      <c r="F34" s="931"/>
      <c r="G34" s="931"/>
      <c r="H34" s="938"/>
    </row>
    <row r="35" spans="1:23" ht="15" customHeight="1" x14ac:dyDescent="0.3">
      <c r="B35" s="30" t="s">
        <v>4</v>
      </c>
      <c r="C35" s="901" t="s">
        <v>21</v>
      </c>
      <c r="D35" s="917"/>
      <c r="E35" s="917"/>
      <c r="F35" s="917"/>
      <c r="G35" s="917"/>
      <c r="H35" s="902"/>
    </row>
    <row r="36" spans="1:23" x14ac:dyDescent="0.3">
      <c r="B36" s="106" t="s">
        <v>3</v>
      </c>
      <c r="C36" s="962"/>
      <c r="D36" s="996"/>
      <c r="E36" s="996"/>
      <c r="F36" s="996"/>
      <c r="G36" s="996"/>
      <c r="H36" s="997"/>
    </row>
    <row r="37" spans="1:23" s="33" customFormat="1" ht="57.6" x14ac:dyDescent="0.3">
      <c r="A37" s="20"/>
      <c r="B37" s="30" t="s">
        <v>229</v>
      </c>
      <c r="C37" s="901"/>
      <c r="D37" s="917"/>
      <c r="E37" s="917"/>
      <c r="F37" s="917"/>
      <c r="G37" s="923"/>
      <c r="H37" s="112" t="s">
        <v>580</v>
      </c>
      <c r="I37" s="20"/>
      <c r="J37" s="40"/>
      <c r="K37" s="20"/>
      <c r="L37" s="20"/>
      <c r="M37" s="20"/>
      <c r="N37" s="20"/>
      <c r="O37" s="20"/>
      <c r="P37" s="20"/>
      <c r="Q37" s="20"/>
      <c r="R37" s="20"/>
      <c r="S37" s="20"/>
      <c r="T37" s="20"/>
      <c r="U37" s="20"/>
      <c r="V37" s="20"/>
      <c r="W37" s="20"/>
    </row>
    <row r="38" spans="1:23" ht="15" thickBot="1" x14ac:dyDescent="0.35">
      <c r="A38" s="33"/>
      <c r="B38" s="162" t="s">
        <v>220</v>
      </c>
      <c r="C38" s="163"/>
      <c r="D38" s="164"/>
      <c r="E38" s="164"/>
      <c r="F38" s="165"/>
      <c r="G38" s="151"/>
      <c r="H38" s="152"/>
      <c r="I38" s="33"/>
      <c r="L38" s="43"/>
    </row>
    <row r="39" spans="1:23" s="33" customFormat="1" x14ac:dyDescent="0.3">
      <c r="A39" s="36"/>
      <c r="B39" s="166"/>
      <c r="C39" s="166"/>
      <c r="D39" s="166"/>
      <c r="E39" s="166"/>
      <c r="F39" s="166"/>
      <c r="G39" s="166"/>
      <c r="H39" s="166"/>
      <c r="I39" s="36"/>
      <c r="J39" s="40"/>
      <c r="K39" s="20"/>
      <c r="L39" s="43"/>
      <c r="M39" s="20"/>
      <c r="N39" s="20"/>
      <c r="O39" s="20"/>
      <c r="P39" s="20"/>
      <c r="Q39" s="20"/>
      <c r="R39" s="20"/>
      <c r="S39" s="20"/>
      <c r="T39" s="20"/>
      <c r="U39" s="20"/>
      <c r="V39" s="20"/>
      <c r="W39" s="20"/>
    </row>
    <row r="40" spans="1:23" x14ac:dyDescent="0.3">
      <c r="B40" s="28"/>
      <c r="C40" s="33"/>
      <c r="D40" s="33"/>
      <c r="E40" s="33"/>
      <c r="F40" s="33"/>
      <c r="G40" s="33"/>
      <c r="H40" s="33"/>
    </row>
    <row r="41" spans="1:23" ht="16.2" thickBot="1" x14ac:dyDescent="0.35">
      <c r="A41" s="42" t="s">
        <v>121</v>
      </c>
      <c r="B41" s="111" t="s">
        <v>227</v>
      </c>
    </row>
    <row r="42" spans="1:23" ht="15" thickBot="1" x14ac:dyDescent="0.35">
      <c r="B42" s="67"/>
      <c r="C42" s="21" t="str">
        <f>C$6</f>
        <v>UOX22</v>
      </c>
      <c r="D42" s="22" t="str">
        <f>D$6</f>
        <v>UOX37</v>
      </c>
      <c r="E42" s="22" t="str">
        <f t="shared" ref="E42:G42" si="2">E$6</f>
        <v>UOX47</v>
      </c>
      <c r="F42" s="22" t="str">
        <f t="shared" si="2"/>
        <v>UOX60</v>
      </c>
      <c r="G42" s="22" t="str">
        <f t="shared" si="2"/>
        <v>MOX47</v>
      </c>
      <c r="H42" s="23" t="str">
        <f>H$6</f>
        <v>UOX60</v>
      </c>
    </row>
    <row r="43" spans="1:23" x14ac:dyDescent="0.3">
      <c r="B43" s="29" t="s">
        <v>13</v>
      </c>
      <c r="C43" s="899" t="s">
        <v>22</v>
      </c>
      <c r="D43" s="916"/>
      <c r="E43" s="916"/>
      <c r="F43" s="916"/>
      <c r="G43" s="933"/>
      <c r="H43" s="24" t="s">
        <v>33</v>
      </c>
    </row>
    <row r="44" spans="1:23" x14ac:dyDescent="0.3">
      <c r="A44" s="33"/>
      <c r="B44" s="53" t="s">
        <v>135</v>
      </c>
      <c r="C44" s="901"/>
      <c r="D44" s="917"/>
      <c r="E44" s="917"/>
      <c r="F44" s="917"/>
      <c r="G44" s="923"/>
      <c r="H44" s="112" t="s">
        <v>581</v>
      </c>
      <c r="I44" s="33"/>
    </row>
    <row r="45" spans="1:23" x14ac:dyDescent="0.3">
      <c r="B45" s="106" t="s">
        <v>6</v>
      </c>
      <c r="C45" s="101"/>
      <c r="D45" s="102"/>
      <c r="E45" s="102"/>
      <c r="F45" s="102"/>
      <c r="G45" s="102"/>
      <c r="H45" s="103"/>
    </row>
    <row r="46" spans="1:23" x14ac:dyDescent="0.3">
      <c r="B46" s="106" t="s">
        <v>14</v>
      </c>
      <c r="C46" s="101"/>
      <c r="D46" s="102"/>
      <c r="E46" s="102"/>
      <c r="F46" s="102"/>
      <c r="G46" s="102"/>
      <c r="H46" s="103"/>
    </row>
    <row r="47" spans="1:23" x14ac:dyDescent="0.3">
      <c r="B47" s="106" t="s">
        <v>15</v>
      </c>
      <c r="C47" s="101"/>
      <c r="D47" s="102"/>
      <c r="E47" s="102"/>
      <c r="F47" s="102"/>
      <c r="G47" s="102"/>
      <c r="H47" s="103"/>
    </row>
    <row r="48" spans="1:23" x14ac:dyDescent="0.3">
      <c r="B48" s="106" t="s">
        <v>7</v>
      </c>
      <c r="C48" s="101"/>
      <c r="D48" s="102"/>
      <c r="E48" s="102"/>
      <c r="F48" s="102"/>
      <c r="G48" s="102"/>
      <c r="H48" s="103"/>
    </row>
    <row r="49" spans="1:23" ht="15" thickBot="1" x14ac:dyDescent="0.35">
      <c r="A49" s="33"/>
      <c r="B49" s="127" t="s">
        <v>5</v>
      </c>
      <c r="C49" s="128"/>
      <c r="D49" s="129"/>
      <c r="E49" s="129"/>
      <c r="F49" s="129"/>
      <c r="G49" s="129"/>
      <c r="H49" s="130"/>
    </row>
    <row r="50" spans="1:23" x14ac:dyDescent="0.3">
      <c r="A50" s="33"/>
      <c r="B50" s="43"/>
      <c r="C50" s="36"/>
      <c r="D50" s="36"/>
      <c r="E50" s="36"/>
      <c r="F50" s="36"/>
      <c r="G50" s="36"/>
      <c r="H50" s="36"/>
      <c r="I50" s="33"/>
      <c r="K50" s="33"/>
      <c r="L50" s="43"/>
      <c r="M50" s="33"/>
      <c r="N50" s="33"/>
      <c r="O50" s="33"/>
      <c r="P50" s="33"/>
      <c r="Q50" s="33"/>
      <c r="R50" s="33"/>
      <c r="S50" s="33"/>
      <c r="T50" s="33"/>
      <c r="U50" s="33"/>
      <c r="V50" s="33"/>
      <c r="W50" s="33"/>
    </row>
    <row r="51" spans="1:23" x14ac:dyDescent="0.3">
      <c r="B51" s="43"/>
      <c r="C51" s="36"/>
      <c r="D51" s="36"/>
      <c r="E51" s="36"/>
      <c r="F51" s="36"/>
      <c r="G51" s="36"/>
      <c r="H51" s="36"/>
      <c r="L51" s="43"/>
    </row>
    <row r="52" spans="1:23" ht="16.2" thickBot="1" x14ac:dyDescent="0.35">
      <c r="A52" s="42" t="s">
        <v>121</v>
      </c>
      <c r="B52" s="111" t="s">
        <v>230</v>
      </c>
      <c r="C52" s="36"/>
      <c r="D52" s="36"/>
      <c r="E52" s="36"/>
      <c r="F52" s="36"/>
      <c r="G52" s="36"/>
      <c r="H52" s="36"/>
      <c r="I52" s="36"/>
      <c r="L52" s="43"/>
    </row>
    <row r="53" spans="1:23" ht="15" thickBot="1" x14ac:dyDescent="0.35">
      <c r="A53" s="36"/>
      <c r="B53" s="67"/>
      <c r="C53" s="21" t="str">
        <f>C$6</f>
        <v>UOX22</v>
      </c>
      <c r="D53" s="22" t="str">
        <f>D$6</f>
        <v>UOX37</v>
      </c>
      <c r="E53" s="22" t="str">
        <f t="shared" ref="E53:G53" si="3">E$6</f>
        <v>UOX47</v>
      </c>
      <c r="F53" s="22" t="str">
        <f t="shared" si="3"/>
        <v>UOX60</v>
      </c>
      <c r="G53" s="22" t="str">
        <f t="shared" si="3"/>
        <v>MOX47</v>
      </c>
      <c r="H53" s="23" t="str">
        <f>H$6</f>
        <v>UOX60</v>
      </c>
      <c r="I53" s="36"/>
      <c r="L53" s="43"/>
    </row>
    <row r="54" spans="1:23" x14ac:dyDescent="0.3">
      <c r="B54" s="29" t="s">
        <v>34</v>
      </c>
      <c r="C54" s="536"/>
      <c r="D54" s="642"/>
      <c r="E54" s="642"/>
      <c r="F54" s="642"/>
      <c r="G54" s="642"/>
      <c r="H54" s="24" t="s">
        <v>21</v>
      </c>
      <c r="L54" s="43"/>
    </row>
    <row r="55" spans="1:23" x14ac:dyDescent="0.3">
      <c r="A55" s="33"/>
      <c r="B55" s="106" t="s">
        <v>130</v>
      </c>
      <c r="C55" s="962"/>
      <c r="D55" s="996"/>
      <c r="E55" s="996"/>
      <c r="F55" s="996"/>
      <c r="G55" s="996"/>
      <c r="H55" s="997"/>
      <c r="I55" s="33"/>
      <c r="L55" s="43"/>
    </row>
    <row r="56" spans="1:23" ht="15" thickBot="1" x14ac:dyDescent="0.35">
      <c r="B56" s="31" t="s">
        <v>131</v>
      </c>
      <c r="C56" s="943" t="s">
        <v>43</v>
      </c>
      <c r="D56" s="984"/>
      <c r="E56" s="984"/>
      <c r="F56" s="984"/>
      <c r="G56" s="984"/>
      <c r="H56" s="985"/>
    </row>
    <row r="57" spans="1:23" x14ac:dyDescent="0.3">
      <c r="A57" s="33"/>
      <c r="B57" s="43"/>
    </row>
    <row r="59" spans="1:23" ht="16.2" thickBot="1" x14ac:dyDescent="0.35">
      <c r="A59" s="42" t="s">
        <v>121</v>
      </c>
      <c r="B59" s="111" t="s">
        <v>228</v>
      </c>
    </row>
    <row r="60" spans="1:23" ht="15" thickBot="1" x14ac:dyDescent="0.35">
      <c r="B60" s="67"/>
      <c r="C60" s="21" t="str">
        <f>C$6</f>
        <v>UOX22</v>
      </c>
      <c r="D60" s="22" t="str">
        <f>D$6</f>
        <v>UOX37</v>
      </c>
      <c r="E60" s="22" t="str">
        <f t="shared" ref="E60:G60" si="4">E$6</f>
        <v>UOX47</v>
      </c>
      <c r="F60" s="22" t="str">
        <f t="shared" si="4"/>
        <v>UOX60</v>
      </c>
      <c r="G60" s="22" t="str">
        <f t="shared" si="4"/>
        <v>MOX47</v>
      </c>
      <c r="H60" s="23" t="str">
        <f>H$6</f>
        <v>UOX60</v>
      </c>
    </row>
    <row r="61" spans="1:23" x14ac:dyDescent="0.3">
      <c r="B61" s="93" t="s">
        <v>231</v>
      </c>
      <c r="C61" s="899" t="s">
        <v>29</v>
      </c>
      <c r="D61" s="916"/>
      <c r="E61" s="916"/>
      <c r="F61" s="916"/>
      <c r="G61" s="933"/>
      <c r="H61" s="24" t="s">
        <v>30</v>
      </c>
    </row>
    <row r="62" spans="1:23" x14ac:dyDescent="0.3">
      <c r="B62" s="494" t="s">
        <v>822</v>
      </c>
      <c r="C62" s="536"/>
      <c r="D62" s="642"/>
      <c r="E62" s="642"/>
      <c r="F62" s="642"/>
      <c r="G62" s="642"/>
      <c r="H62" s="643"/>
    </row>
    <row r="63" spans="1:23" x14ac:dyDescent="0.3">
      <c r="B63" s="65" t="s">
        <v>232</v>
      </c>
      <c r="C63" s="901"/>
      <c r="D63" s="917"/>
      <c r="E63" s="917"/>
      <c r="F63" s="917"/>
      <c r="G63" s="917"/>
      <c r="H63" s="902"/>
    </row>
    <row r="64" spans="1:23" x14ac:dyDescent="0.3">
      <c r="B64" s="169" t="s">
        <v>582</v>
      </c>
      <c r="C64" s="101"/>
      <c r="D64" s="102"/>
      <c r="E64" s="102"/>
      <c r="F64" s="102"/>
      <c r="G64" s="102"/>
      <c r="H64" s="103"/>
    </row>
    <row r="65" spans="1:9" ht="61.5" customHeight="1" x14ac:dyDescent="0.3">
      <c r="B65" s="383" t="s">
        <v>234</v>
      </c>
      <c r="C65" s="993" t="s">
        <v>583</v>
      </c>
      <c r="D65" s="994"/>
      <c r="E65" s="994"/>
      <c r="F65" s="994"/>
      <c r="G65" s="994"/>
      <c r="H65" s="995"/>
    </row>
    <row r="66" spans="1:9" x14ac:dyDescent="0.3">
      <c r="B66" s="169" t="s">
        <v>236</v>
      </c>
      <c r="C66" s="101"/>
      <c r="D66" s="102"/>
      <c r="E66" s="102"/>
      <c r="F66" s="102"/>
      <c r="G66" s="102"/>
      <c r="H66" s="103"/>
    </row>
    <row r="67" spans="1:9" x14ac:dyDescent="0.3">
      <c r="A67" s="300"/>
      <c r="B67" s="65" t="s">
        <v>823</v>
      </c>
      <c r="C67" s="901" t="s">
        <v>855</v>
      </c>
      <c r="D67" s="917"/>
      <c r="E67" s="917"/>
      <c r="F67" s="917"/>
      <c r="G67" s="917"/>
      <c r="H67" s="902"/>
      <c r="I67" s="300"/>
    </row>
    <row r="68" spans="1:9" ht="28.8" x14ac:dyDescent="0.3">
      <c r="B68" s="65" t="s">
        <v>235</v>
      </c>
      <c r="C68" s="901" t="s">
        <v>25</v>
      </c>
      <c r="D68" s="917"/>
      <c r="E68" s="917"/>
      <c r="F68" s="917"/>
      <c r="G68" s="923"/>
      <c r="H68" s="52" t="s">
        <v>35</v>
      </c>
    </row>
    <row r="69" spans="1:9" x14ac:dyDescent="0.3">
      <c r="B69" s="65" t="s">
        <v>37</v>
      </c>
      <c r="C69" s="930" t="s">
        <v>132</v>
      </c>
      <c r="D69" s="931"/>
      <c r="E69" s="931"/>
      <c r="F69" s="931"/>
      <c r="G69" s="931"/>
      <c r="H69" s="938"/>
    </row>
    <row r="70" spans="1:9" x14ac:dyDescent="0.3">
      <c r="B70" s="65" t="s">
        <v>133</v>
      </c>
      <c r="C70" s="901"/>
      <c r="D70" s="917"/>
      <c r="E70" s="917"/>
      <c r="F70" s="917"/>
      <c r="G70" s="923"/>
      <c r="H70" s="52" t="s">
        <v>42</v>
      </c>
    </row>
    <row r="71" spans="1:9" ht="15" thickBot="1" x14ac:dyDescent="0.35">
      <c r="B71" s="162" t="s">
        <v>238</v>
      </c>
      <c r="C71" s="168"/>
      <c r="D71" s="151"/>
      <c r="E71" s="151"/>
      <c r="F71" s="151"/>
      <c r="G71" s="151"/>
      <c r="H71" s="152"/>
    </row>
  </sheetData>
  <sheetProtection algorithmName="SHA-512" hashValue="H9HXgM0LzUtxs/l+3LQZn1gg+yxVwjHOXRNe06mhrMJRW5Bb+o44HDW0LzdHHHCXHRlXMrUSZgE5isHe0tbnJw==" saltValue="grDVw+ZiA8hLByrbVjowbA==" spinCount="100000" sheet="1" objects="1" scenarios="1"/>
  <mergeCells count="30">
    <mergeCell ref="B2:C2"/>
    <mergeCell ref="C69:H69"/>
    <mergeCell ref="K5:M5"/>
    <mergeCell ref="K17:M17"/>
    <mergeCell ref="C56:H56"/>
    <mergeCell ref="C35:H35"/>
    <mergeCell ref="C65:H65"/>
    <mergeCell ref="C34:H34"/>
    <mergeCell ref="C36:H36"/>
    <mergeCell ref="C55:H55"/>
    <mergeCell ref="C68:G68"/>
    <mergeCell ref="C67:H67"/>
    <mergeCell ref="C11:H11"/>
    <mergeCell ref="C19:G19"/>
    <mergeCell ref="C70:G70"/>
    <mergeCell ref="C63:H63"/>
    <mergeCell ref="C7:F7"/>
    <mergeCell ref="C18:G18"/>
    <mergeCell ref="C21:G21"/>
    <mergeCell ref="C22:G22"/>
    <mergeCell ref="C32:G32"/>
    <mergeCell ref="C33:G33"/>
    <mergeCell ref="C37:G37"/>
    <mergeCell ref="C43:G43"/>
    <mergeCell ref="C44:G44"/>
    <mergeCell ref="C61:G61"/>
    <mergeCell ref="C8:H8"/>
    <mergeCell ref="C13:H13"/>
    <mergeCell ref="C25:H25"/>
    <mergeCell ref="C31:H31"/>
  </mergeCell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59999389629810485"/>
  </sheetPr>
  <dimension ref="A2:P71"/>
  <sheetViews>
    <sheetView zoomScaleNormal="100" workbookViewId="0"/>
  </sheetViews>
  <sheetFormatPr baseColWidth="10" defaultColWidth="11.44140625" defaultRowHeight="14.4" x14ac:dyDescent="0.3"/>
  <cols>
    <col min="1" max="1" width="3.44140625" style="33" customWidth="1"/>
    <col min="2" max="2" width="25.88671875" style="27" customWidth="1"/>
    <col min="3" max="3" width="31.109375" style="33" customWidth="1"/>
    <col min="4" max="4" width="11.44140625" style="33"/>
    <col min="5" max="5" width="3.44140625" style="40" customWidth="1"/>
    <col min="6" max="8" width="11.44140625" style="33"/>
    <col min="9" max="9" width="8" style="33" customWidth="1"/>
    <col min="10" max="10" width="6.88671875" style="33" customWidth="1"/>
    <col min="11" max="15" width="6.33203125" style="33" customWidth="1"/>
    <col min="16" max="16384" width="11.44140625" style="33"/>
  </cols>
  <sheetData>
    <row r="2" spans="1:16" s="18" customFormat="1" ht="18" x14ac:dyDescent="0.3">
      <c r="B2" s="897" t="s">
        <v>129</v>
      </c>
      <c r="C2" s="897"/>
      <c r="E2" s="46"/>
      <c r="F2" s="83" t="s">
        <v>118</v>
      </c>
    </row>
    <row r="3" spans="1:16" s="91" customFormat="1" ht="6.75" customHeight="1" thickBot="1" x14ac:dyDescent="0.35">
      <c r="B3" s="26"/>
      <c r="E3" s="41"/>
    </row>
    <row r="5" spans="1:16" ht="16.5" customHeight="1" thickBot="1" x14ac:dyDescent="0.35">
      <c r="A5" s="42" t="s">
        <v>121</v>
      </c>
      <c r="B5" s="82" t="s">
        <v>224</v>
      </c>
      <c r="E5" s="48" t="s">
        <v>121</v>
      </c>
      <c r="F5" s="898" t="s">
        <v>574</v>
      </c>
      <c r="G5" s="898"/>
      <c r="H5" s="898"/>
      <c r="I5" s="898"/>
      <c r="J5" s="898"/>
      <c r="K5" s="898"/>
      <c r="L5" s="898"/>
      <c r="M5" s="898"/>
      <c r="N5" s="898"/>
    </row>
    <row r="6" spans="1:16" ht="16.2" thickBot="1" x14ac:dyDescent="0.35">
      <c r="A6" s="42"/>
      <c r="B6" s="82"/>
      <c r="C6" s="131" t="s">
        <v>554</v>
      </c>
      <c r="E6" s="48"/>
      <c r="F6" s="148"/>
      <c r="G6" s="148"/>
      <c r="H6" s="148"/>
      <c r="I6" s="149"/>
      <c r="J6" s="149"/>
      <c r="K6" s="149"/>
    </row>
    <row r="7" spans="1:16" x14ac:dyDescent="0.3">
      <c r="A7" s="42"/>
      <c r="B7" s="93" t="s">
        <v>219</v>
      </c>
      <c r="C7" s="133" t="s">
        <v>19</v>
      </c>
      <c r="E7" s="48"/>
      <c r="F7" s="148" t="s">
        <v>554</v>
      </c>
      <c r="G7" s="150">
        <v>3.4000000000000002E-2</v>
      </c>
      <c r="H7" s="148"/>
      <c r="I7" s="149"/>
      <c r="J7" s="149"/>
      <c r="K7" s="149"/>
    </row>
    <row r="8" spans="1:16" x14ac:dyDescent="0.3">
      <c r="A8" s="42"/>
      <c r="B8" s="65" t="s">
        <v>195</v>
      </c>
      <c r="C8" s="132" t="s">
        <v>20</v>
      </c>
      <c r="E8" s="48"/>
      <c r="F8" s="148"/>
      <c r="G8" s="148"/>
      <c r="H8" s="148"/>
      <c r="I8" s="149"/>
      <c r="J8" s="149"/>
      <c r="K8" s="149"/>
    </row>
    <row r="9" spans="1:16" x14ac:dyDescent="0.3">
      <c r="A9" s="42"/>
      <c r="B9" s="100" t="s">
        <v>196</v>
      </c>
      <c r="C9" s="144"/>
      <c r="E9" s="48"/>
      <c r="F9" s="148"/>
      <c r="G9" s="148"/>
      <c r="H9" s="148"/>
      <c r="I9" s="149"/>
      <c r="J9" s="149"/>
      <c r="K9" s="149"/>
    </row>
    <row r="10" spans="1:16" x14ac:dyDescent="0.3">
      <c r="A10" s="42"/>
      <c r="B10" s="65" t="s">
        <v>1099</v>
      </c>
      <c r="C10" s="132">
        <v>59.1</v>
      </c>
      <c r="E10" s="48"/>
      <c r="F10" s="148"/>
      <c r="G10" s="148"/>
      <c r="H10" s="148"/>
      <c r="I10" s="149"/>
      <c r="J10" s="149"/>
      <c r="K10" s="149"/>
    </row>
    <row r="11" spans="1:16" x14ac:dyDescent="0.3">
      <c r="A11" s="513"/>
      <c r="B11" s="359" t="s">
        <v>876</v>
      </c>
      <c r="C11" s="719" t="s">
        <v>1139</v>
      </c>
      <c r="D11" s="552"/>
      <c r="E11" s="48"/>
      <c r="F11" s="148"/>
      <c r="G11" s="148"/>
      <c r="H11" s="148"/>
      <c r="I11" s="149"/>
      <c r="J11" s="149"/>
      <c r="K11" s="149"/>
    </row>
    <row r="12" spans="1:16" x14ac:dyDescent="0.3">
      <c r="A12" s="513"/>
      <c r="B12" s="360" t="s">
        <v>237</v>
      </c>
      <c r="C12" s="720"/>
      <c r="D12" s="552"/>
      <c r="E12" s="48"/>
      <c r="F12" s="148"/>
      <c r="G12" s="148"/>
      <c r="H12" s="148"/>
      <c r="I12" s="149"/>
      <c r="J12" s="149"/>
      <c r="K12" s="149"/>
    </row>
    <row r="13" spans="1:16" ht="15" thickBot="1" x14ac:dyDescent="0.35">
      <c r="A13" s="42"/>
      <c r="B13" s="66" t="s">
        <v>220</v>
      </c>
      <c r="C13" s="134" t="s">
        <v>558</v>
      </c>
      <c r="E13" s="48"/>
      <c r="F13" s="148"/>
      <c r="G13" s="148"/>
      <c r="H13" s="148"/>
      <c r="I13" s="149"/>
      <c r="J13" s="149"/>
      <c r="K13" s="149"/>
    </row>
    <row r="14" spans="1:16" x14ac:dyDescent="0.3">
      <c r="A14" s="42"/>
      <c r="B14" s="43"/>
      <c r="C14" s="36"/>
      <c r="F14" s="149"/>
      <c r="G14" s="149"/>
      <c r="H14" s="149"/>
      <c r="I14" s="149"/>
      <c r="J14" s="149"/>
      <c r="K14" s="149"/>
    </row>
    <row r="15" spans="1:16" ht="15.6" x14ac:dyDescent="0.3">
      <c r="A15" s="42"/>
      <c r="B15" s="82"/>
      <c r="F15" s="107"/>
      <c r="G15" s="107"/>
      <c r="H15" s="87"/>
      <c r="I15" s="87"/>
      <c r="J15" s="906"/>
      <c r="K15" s="906"/>
      <c r="L15" s="906"/>
      <c r="M15" s="906"/>
      <c r="N15" s="906"/>
      <c r="O15" s="906"/>
      <c r="P15" s="36"/>
    </row>
    <row r="16" spans="1:16" ht="16.2" thickBot="1" x14ac:dyDescent="0.35">
      <c r="A16" s="42" t="s">
        <v>121</v>
      </c>
      <c r="B16" s="82" t="s">
        <v>225</v>
      </c>
      <c r="F16" s="107"/>
      <c r="G16" s="87"/>
      <c r="H16" s="107"/>
      <c r="I16" s="107"/>
      <c r="J16" s="107"/>
      <c r="K16" s="107"/>
      <c r="L16" s="36"/>
      <c r="M16" s="36"/>
      <c r="N16" s="55"/>
      <c r="O16" s="36"/>
      <c r="P16" s="36"/>
    </row>
    <row r="17" spans="1:16" ht="15" thickBot="1" x14ac:dyDescent="0.35">
      <c r="B17" s="63"/>
      <c r="C17" s="131" t="str">
        <f>C$6</f>
        <v>UO2</v>
      </c>
      <c r="F17" s="107"/>
      <c r="G17" s="87"/>
      <c r="H17" s="107"/>
      <c r="I17" s="107"/>
      <c r="J17" s="107"/>
      <c r="K17" s="107"/>
      <c r="L17" s="36"/>
      <c r="M17" s="36"/>
      <c r="N17" s="55"/>
      <c r="O17" s="36"/>
      <c r="P17" s="36"/>
    </row>
    <row r="18" spans="1:16" x14ac:dyDescent="0.3">
      <c r="B18" s="65" t="s">
        <v>221</v>
      </c>
      <c r="C18" s="133" t="s">
        <v>10</v>
      </c>
      <c r="F18" s="36"/>
      <c r="G18" s="87"/>
      <c r="H18" s="36"/>
      <c r="I18" s="36"/>
      <c r="J18" s="36"/>
      <c r="K18" s="36"/>
      <c r="L18" s="36"/>
      <c r="M18" s="36"/>
      <c r="N18" s="36"/>
      <c r="O18" s="36"/>
      <c r="P18" s="36"/>
    </row>
    <row r="19" spans="1:16" x14ac:dyDescent="0.3">
      <c r="A19" s="552"/>
      <c r="B19" s="493" t="s">
        <v>1086</v>
      </c>
      <c r="C19" s="721" t="s">
        <v>576</v>
      </c>
      <c r="D19" s="552"/>
      <c r="F19" s="36"/>
      <c r="G19" s="87"/>
      <c r="H19" s="36"/>
      <c r="I19" s="36"/>
      <c r="J19" s="36"/>
      <c r="K19" s="36"/>
      <c r="L19" s="36"/>
      <c r="M19" s="36"/>
      <c r="N19" s="36"/>
      <c r="O19" s="36"/>
      <c r="P19" s="36"/>
    </row>
    <row r="20" spans="1:16" x14ac:dyDescent="0.3">
      <c r="B20" s="65" t="s">
        <v>223</v>
      </c>
      <c r="C20" s="132" t="s">
        <v>559</v>
      </c>
      <c r="F20" s="36"/>
      <c r="G20" s="87"/>
      <c r="H20" s="36"/>
      <c r="I20" s="36"/>
      <c r="J20" s="36"/>
      <c r="K20" s="36"/>
      <c r="L20" s="36"/>
      <c r="M20" s="36"/>
      <c r="N20" s="55"/>
      <c r="O20" s="36"/>
      <c r="P20" s="36"/>
    </row>
    <row r="21" spans="1:16" x14ac:dyDescent="0.3">
      <c r="B21" s="65" t="s">
        <v>119</v>
      </c>
      <c r="C21" s="132">
        <v>10</v>
      </c>
      <c r="F21" s="36"/>
      <c r="G21" s="87"/>
      <c r="H21" s="36"/>
      <c r="I21" s="36"/>
      <c r="J21" s="36"/>
      <c r="K21" s="36"/>
      <c r="L21" s="36"/>
      <c r="M21" s="36"/>
      <c r="N21" s="55"/>
      <c r="O21" s="36"/>
      <c r="P21" s="36"/>
    </row>
    <row r="22" spans="1:16" x14ac:dyDescent="0.3">
      <c r="B22" s="65" t="s">
        <v>222</v>
      </c>
      <c r="C22" s="132" t="s">
        <v>47</v>
      </c>
      <c r="F22" s="36"/>
      <c r="G22" s="87"/>
      <c r="H22" s="36"/>
      <c r="I22" s="36"/>
      <c r="J22" s="36"/>
      <c r="K22" s="36"/>
      <c r="L22" s="36"/>
      <c r="M22" s="36"/>
      <c r="N22" s="55"/>
      <c r="O22" s="36"/>
      <c r="P22" s="36"/>
    </row>
    <row r="23" spans="1:16" x14ac:dyDescent="0.3">
      <c r="B23" s="100" t="s">
        <v>199</v>
      </c>
      <c r="C23" s="144"/>
      <c r="F23" s="36"/>
      <c r="G23" s="87"/>
      <c r="H23" s="36"/>
      <c r="I23" s="36"/>
      <c r="J23" s="36"/>
      <c r="K23" s="36"/>
      <c r="L23" s="36"/>
      <c r="M23" s="36"/>
      <c r="N23" s="55"/>
      <c r="O23" s="36"/>
      <c r="P23" s="36"/>
    </row>
    <row r="24" spans="1:16" x14ac:dyDescent="0.3">
      <c r="A24" s="552"/>
      <c r="B24" s="493" t="s">
        <v>879</v>
      </c>
      <c r="C24" s="132">
        <v>0.26</v>
      </c>
      <c r="D24" s="552"/>
      <c r="F24" s="36"/>
      <c r="G24" s="87"/>
      <c r="H24" s="36"/>
      <c r="I24" s="36"/>
      <c r="J24" s="36"/>
      <c r="K24" s="36"/>
      <c r="L24" s="36"/>
      <c r="M24" s="36"/>
      <c r="N24" s="55"/>
      <c r="O24" s="36"/>
      <c r="P24" s="36"/>
    </row>
    <row r="25" spans="1:16" x14ac:dyDescent="0.3">
      <c r="B25" s="65" t="s">
        <v>56</v>
      </c>
      <c r="C25" s="132" t="s">
        <v>560</v>
      </c>
      <c r="F25" s="36"/>
      <c r="G25" s="36"/>
      <c r="H25" s="36"/>
      <c r="I25" s="36"/>
      <c r="J25" s="36"/>
      <c r="K25" s="36"/>
      <c r="L25" s="36"/>
      <c r="M25" s="36"/>
      <c r="N25" s="36"/>
      <c r="O25" s="36"/>
      <c r="P25" s="36"/>
    </row>
    <row r="26" spans="1:16" s="18" customFormat="1" ht="18.600000000000001" thickBot="1" x14ac:dyDescent="0.35">
      <c r="A26" s="33"/>
      <c r="B26" s="66" t="s">
        <v>220</v>
      </c>
      <c r="C26" s="134" t="s">
        <v>239</v>
      </c>
      <c r="D26" s="33"/>
      <c r="E26" s="47"/>
      <c r="F26" s="68"/>
      <c r="G26" s="68"/>
      <c r="H26" s="68"/>
      <c r="I26" s="68"/>
      <c r="J26" s="68"/>
      <c r="K26" s="68"/>
      <c r="L26" s="68"/>
      <c r="M26" s="68"/>
      <c r="N26" s="68"/>
      <c r="O26" s="68"/>
      <c r="P26" s="68"/>
    </row>
    <row r="27" spans="1:16" x14ac:dyDescent="0.3">
      <c r="B27" s="43"/>
      <c r="C27" s="36"/>
    </row>
    <row r="28" spans="1:16" x14ac:dyDescent="0.3">
      <c r="B28" s="43"/>
      <c r="C28" s="36"/>
    </row>
    <row r="29" spans="1:16" ht="18.600000000000001" thickBot="1" x14ac:dyDescent="0.35">
      <c r="A29" s="42" t="s">
        <v>121</v>
      </c>
      <c r="B29" s="82" t="s">
        <v>226</v>
      </c>
      <c r="C29" s="18"/>
      <c r="E29" s="48"/>
      <c r="F29" s="898"/>
      <c r="G29" s="898"/>
      <c r="H29" s="898"/>
    </row>
    <row r="30" spans="1:16" ht="15" customHeight="1" thickBot="1" x14ac:dyDescent="0.35">
      <c r="B30" s="67"/>
      <c r="C30" s="131" t="str">
        <f>C$6</f>
        <v>UO2</v>
      </c>
      <c r="D30" s="18"/>
    </row>
    <row r="31" spans="1:16" x14ac:dyDescent="0.3">
      <c r="B31" s="29" t="s">
        <v>2</v>
      </c>
      <c r="C31" s="133" t="s">
        <v>27</v>
      </c>
    </row>
    <row r="32" spans="1:16" x14ac:dyDescent="0.3">
      <c r="B32" s="53" t="s">
        <v>11</v>
      </c>
      <c r="C32" s="132" t="s">
        <v>561</v>
      </c>
    </row>
    <row r="33" spans="1:3" x14ac:dyDescent="0.3">
      <c r="B33" s="30" t="s">
        <v>12</v>
      </c>
      <c r="C33" s="132" t="s">
        <v>562</v>
      </c>
    </row>
    <row r="34" spans="1:3" x14ac:dyDescent="0.3">
      <c r="B34" s="30" t="s">
        <v>23</v>
      </c>
      <c r="C34" s="132" t="s">
        <v>563</v>
      </c>
    </row>
    <row r="35" spans="1:3" x14ac:dyDescent="0.3">
      <c r="B35" s="30" t="s">
        <v>4</v>
      </c>
      <c r="C35" s="145" t="s">
        <v>21</v>
      </c>
    </row>
    <row r="36" spans="1:3" x14ac:dyDescent="0.3">
      <c r="B36" s="106" t="s">
        <v>3</v>
      </c>
      <c r="C36" s="144"/>
    </row>
    <row r="37" spans="1:3" ht="15.75" customHeight="1" x14ac:dyDescent="0.3">
      <c r="B37" s="30" t="s">
        <v>229</v>
      </c>
      <c r="C37" s="132" t="s">
        <v>112</v>
      </c>
    </row>
    <row r="38" spans="1:3" ht="15" thickBot="1" x14ac:dyDescent="0.35">
      <c r="B38" s="105" t="s">
        <v>220</v>
      </c>
      <c r="C38" s="135" t="s">
        <v>565</v>
      </c>
    </row>
    <row r="39" spans="1:3" ht="15" customHeight="1" x14ac:dyDescent="0.3">
      <c r="B39" s="92"/>
    </row>
    <row r="40" spans="1:3" x14ac:dyDescent="0.3">
      <c r="B40" s="28"/>
    </row>
    <row r="41" spans="1:3" ht="16.2" thickBot="1" x14ac:dyDescent="0.35">
      <c r="A41" s="42" t="s">
        <v>121</v>
      </c>
      <c r="B41" s="82" t="s">
        <v>227</v>
      </c>
    </row>
    <row r="42" spans="1:3" ht="15" thickBot="1" x14ac:dyDescent="0.35">
      <c r="B42" s="67"/>
      <c r="C42" s="131" t="str">
        <f>C$6</f>
        <v>UO2</v>
      </c>
    </row>
    <row r="43" spans="1:3" x14ac:dyDescent="0.3">
      <c r="B43" s="29" t="s">
        <v>13</v>
      </c>
      <c r="C43" s="133" t="s">
        <v>566</v>
      </c>
    </row>
    <row r="44" spans="1:3" x14ac:dyDescent="0.3">
      <c r="B44" s="53" t="s">
        <v>135</v>
      </c>
      <c r="C44" s="132" t="s">
        <v>1140</v>
      </c>
    </row>
    <row r="45" spans="1:3" x14ac:dyDescent="0.3">
      <c r="B45" s="96" t="s">
        <v>6</v>
      </c>
      <c r="C45" s="145">
        <v>8.1</v>
      </c>
    </row>
    <row r="46" spans="1:3" x14ac:dyDescent="0.3">
      <c r="B46" s="106" t="s">
        <v>14</v>
      </c>
      <c r="C46" s="144"/>
    </row>
    <row r="47" spans="1:3" x14ac:dyDescent="0.3">
      <c r="B47" s="106" t="s">
        <v>15</v>
      </c>
      <c r="C47" s="144"/>
    </row>
    <row r="48" spans="1:3" x14ac:dyDescent="0.3">
      <c r="B48" s="96" t="s">
        <v>7</v>
      </c>
      <c r="C48" s="136" t="s">
        <v>564</v>
      </c>
    </row>
    <row r="49" spans="1:3" ht="29.4" thickBot="1" x14ac:dyDescent="0.35">
      <c r="B49" s="97" t="s">
        <v>5</v>
      </c>
      <c r="C49" s="137" t="s">
        <v>567</v>
      </c>
    </row>
    <row r="50" spans="1:3" x14ac:dyDescent="0.3">
      <c r="B50" s="43"/>
      <c r="C50" s="36"/>
    </row>
    <row r="51" spans="1:3" x14ac:dyDescent="0.3">
      <c r="B51" s="43"/>
      <c r="C51" s="36"/>
    </row>
    <row r="52" spans="1:3" ht="16.2" thickBot="1" x14ac:dyDescent="0.35">
      <c r="A52" s="42" t="s">
        <v>121</v>
      </c>
      <c r="B52" s="82" t="s">
        <v>230</v>
      </c>
      <c r="C52" s="36"/>
    </row>
    <row r="53" spans="1:3" ht="15" thickBot="1" x14ac:dyDescent="0.35">
      <c r="B53" s="67"/>
      <c r="C53" s="131" t="str">
        <f>C$6</f>
        <v>UO2</v>
      </c>
    </row>
    <row r="54" spans="1:3" x14ac:dyDescent="0.3">
      <c r="B54" s="29" t="s">
        <v>34</v>
      </c>
      <c r="C54" s="133" t="s">
        <v>112</v>
      </c>
    </row>
    <row r="55" spans="1:3" x14ac:dyDescent="0.3">
      <c r="B55" s="30" t="s">
        <v>130</v>
      </c>
      <c r="C55" s="132" t="s">
        <v>568</v>
      </c>
    </row>
    <row r="56" spans="1:3" ht="29.4" thickBot="1" x14ac:dyDescent="0.35">
      <c r="B56" s="31" t="s">
        <v>131</v>
      </c>
      <c r="C56" s="134" t="s">
        <v>569</v>
      </c>
    </row>
    <row r="57" spans="1:3" x14ac:dyDescent="0.3">
      <c r="B57" s="43"/>
      <c r="C57" s="36"/>
    </row>
    <row r="59" spans="1:3" ht="16.2" thickBot="1" x14ac:dyDescent="0.35">
      <c r="A59" s="42" t="s">
        <v>121</v>
      </c>
      <c r="B59" s="82" t="s">
        <v>228</v>
      </c>
    </row>
    <row r="60" spans="1:3" ht="15" thickBot="1" x14ac:dyDescent="0.35">
      <c r="B60" s="67"/>
      <c r="C60" s="131" t="str">
        <f>C$6</f>
        <v>UO2</v>
      </c>
    </row>
    <row r="61" spans="1:3" x14ac:dyDescent="0.3">
      <c r="B61" s="29" t="s">
        <v>231</v>
      </c>
      <c r="C61" s="133" t="s">
        <v>29</v>
      </c>
    </row>
    <row r="62" spans="1:3" x14ac:dyDescent="0.3">
      <c r="B62" s="106" t="s">
        <v>237</v>
      </c>
      <c r="C62" s="144"/>
    </row>
    <row r="63" spans="1:3" x14ac:dyDescent="0.3">
      <c r="B63" s="30" t="s">
        <v>232</v>
      </c>
      <c r="C63" s="132"/>
    </row>
    <row r="64" spans="1:3" x14ac:dyDescent="0.3">
      <c r="B64" s="95" t="s">
        <v>233</v>
      </c>
      <c r="C64" s="132" t="s">
        <v>570</v>
      </c>
    </row>
    <row r="65" spans="2:5" x14ac:dyDescent="0.3">
      <c r="B65" s="146" t="s">
        <v>234</v>
      </c>
      <c r="C65" s="147"/>
    </row>
    <row r="66" spans="2:5" x14ac:dyDescent="0.3">
      <c r="B66" s="146" t="s">
        <v>236</v>
      </c>
      <c r="C66" s="144"/>
    </row>
    <row r="67" spans="2:5" s="552" customFormat="1" x14ac:dyDescent="0.3">
      <c r="B67" s="30" t="s">
        <v>823</v>
      </c>
      <c r="C67" s="132" t="s">
        <v>855</v>
      </c>
      <c r="E67" s="544"/>
    </row>
    <row r="68" spans="2:5" x14ac:dyDescent="0.3">
      <c r="B68" s="30" t="s">
        <v>235</v>
      </c>
      <c r="C68" s="132" t="s">
        <v>572</v>
      </c>
    </row>
    <row r="69" spans="2:5" x14ac:dyDescent="0.3">
      <c r="B69" s="30" t="s">
        <v>37</v>
      </c>
      <c r="C69" s="132" t="s">
        <v>112</v>
      </c>
    </row>
    <row r="70" spans="2:5" x14ac:dyDescent="0.3">
      <c r="B70" s="106" t="s">
        <v>133</v>
      </c>
      <c r="C70" s="144"/>
    </row>
    <row r="71" spans="2:5" ht="29.4" thickBot="1" x14ac:dyDescent="0.35">
      <c r="B71" s="69" t="s">
        <v>238</v>
      </c>
      <c r="C71" s="134" t="s">
        <v>573</v>
      </c>
    </row>
  </sheetData>
  <sheetProtection algorithmName="SHA-512" hashValue="0ibAi4C+JCGETysG7H6ifWmOqyXJ6HYtH+mnp4v3TUB3iZjfMAOmYEExJhPXeZ9bjQE046n/n7hP/fvefgEkpA==" saltValue="h0igYgC5roboTjYRj42JEg==" spinCount="100000" sheet="1" objects="1" scenarios="1"/>
  <mergeCells count="6">
    <mergeCell ref="B2:C2"/>
    <mergeCell ref="J15:K15"/>
    <mergeCell ref="L15:M15"/>
    <mergeCell ref="N15:O15"/>
    <mergeCell ref="F29:H29"/>
    <mergeCell ref="F5:N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59999389629810485"/>
  </sheetPr>
  <dimension ref="A2:R76"/>
  <sheetViews>
    <sheetView zoomScaleNormal="100" workbookViewId="0"/>
  </sheetViews>
  <sheetFormatPr baseColWidth="10" defaultColWidth="11.44140625" defaultRowHeight="14.4" x14ac:dyDescent="0.3"/>
  <cols>
    <col min="1" max="1" width="3.44140625" style="300" customWidth="1"/>
    <col min="2" max="2" width="25.88671875" style="27" customWidth="1"/>
    <col min="3" max="3" width="72.33203125" style="300" customWidth="1"/>
    <col min="4" max="4" width="11.44140625" style="300"/>
    <col min="5" max="5" width="3.44140625" style="40" customWidth="1"/>
    <col min="6" max="16384" width="11.44140625" style="300"/>
  </cols>
  <sheetData>
    <row r="2" spans="1:12" s="18" customFormat="1" ht="18" x14ac:dyDescent="0.3">
      <c r="B2" s="266" t="s">
        <v>129</v>
      </c>
      <c r="E2" s="46"/>
      <c r="F2" s="266" t="s">
        <v>118</v>
      </c>
    </row>
    <row r="3" spans="1:12" s="279" customFormat="1" ht="6.75" customHeight="1" thickBot="1" x14ac:dyDescent="0.35">
      <c r="B3" s="26"/>
      <c r="E3" s="41"/>
    </row>
    <row r="5" spans="1:12" ht="16.2" thickBot="1" x14ac:dyDescent="0.35">
      <c r="A5" s="42" t="s">
        <v>121</v>
      </c>
      <c r="B5" s="265" t="s">
        <v>224</v>
      </c>
      <c r="E5" s="48" t="s">
        <v>121</v>
      </c>
      <c r="F5" s="898" t="s">
        <v>813</v>
      </c>
      <c r="G5" s="898"/>
      <c r="H5" s="898"/>
    </row>
    <row r="6" spans="1:12" ht="16.2" thickBot="1" x14ac:dyDescent="0.35">
      <c r="A6" s="42"/>
      <c r="B6" s="265"/>
      <c r="C6" s="337" t="s">
        <v>72</v>
      </c>
      <c r="E6" s="48"/>
      <c r="F6" s="265"/>
      <c r="G6" s="265"/>
      <c r="H6" s="265"/>
    </row>
    <row r="7" spans="1:12" x14ac:dyDescent="0.3">
      <c r="A7" s="42"/>
      <c r="B7" s="93" t="s">
        <v>219</v>
      </c>
      <c r="C7" s="336" t="s">
        <v>19</v>
      </c>
    </row>
    <row r="8" spans="1:12" x14ac:dyDescent="0.3">
      <c r="A8" s="42"/>
      <c r="B8" s="65" t="s">
        <v>195</v>
      </c>
      <c r="C8" s="132" t="s">
        <v>20</v>
      </c>
      <c r="G8" s="36"/>
      <c r="H8" s="262"/>
      <c r="I8" s="262"/>
      <c r="J8" s="262"/>
      <c r="K8" s="262"/>
      <c r="L8" s="36"/>
    </row>
    <row r="9" spans="1:12" x14ac:dyDescent="0.3">
      <c r="A9" s="42"/>
      <c r="B9" s="65" t="s">
        <v>196</v>
      </c>
      <c r="C9" s="132" t="s">
        <v>124</v>
      </c>
      <c r="G9" s="262"/>
      <c r="H9" s="36"/>
      <c r="I9" s="36"/>
      <c r="J9" s="36"/>
      <c r="K9" s="36"/>
      <c r="L9" s="36"/>
    </row>
    <row r="10" spans="1:12" x14ac:dyDescent="0.3">
      <c r="A10" s="42"/>
      <c r="B10" s="65" t="s">
        <v>1099</v>
      </c>
      <c r="C10" s="334" t="s">
        <v>1131</v>
      </c>
      <c r="G10" s="262"/>
      <c r="H10" s="36"/>
      <c r="I10" s="36"/>
      <c r="J10" s="36"/>
      <c r="K10" s="36"/>
      <c r="L10" s="36"/>
    </row>
    <row r="11" spans="1:12" x14ac:dyDescent="0.3">
      <c r="A11" s="42"/>
      <c r="B11" s="359" t="s">
        <v>876</v>
      </c>
      <c r="C11" s="384" t="s">
        <v>1132</v>
      </c>
      <c r="G11" s="262"/>
      <c r="H11" s="36"/>
      <c r="I11" s="36"/>
      <c r="J11" s="36"/>
      <c r="K11" s="36"/>
      <c r="L11" s="36"/>
    </row>
    <row r="12" spans="1:12" x14ac:dyDescent="0.3">
      <c r="A12" s="42"/>
      <c r="B12" s="359" t="s">
        <v>237</v>
      </c>
      <c r="C12" s="384">
        <v>2.8</v>
      </c>
      <c r="G12" s="262"/>
      <c r="H12" s="36"/>
      <c r="I12" s="36"/>
      <c r="J12" s="36"/>
      <c r="K12" s="36"/>
      <c r="L12" s="36"/>
    </row>
    <row r="13" spans="1:12" ht="15" thickBot="1" x14ac:dyDescent="0.35">
      <c r="A13" s="42"/>
      <c r="B13" s="66" t="s">
        <v>220</v>
      </c>
      <c r="C13" s="338" t="s">
        <v>878</v>
      </c>
      <c r="G13" s="262"/>
      <c r="H13" s="36"/>
      <c r="I13" s="36"/>
      <c r="J13" s="36"/>
      <c r="K13" s="36"/>
      <c r="L13" s="36"/>
    </row>
    <row r="14" spans="1:12" x14ac:dyDescent="0.3">
      <c r="A14" s="42"/>
      <c r="B14" s="43"/>
      <c r="C14" s="36"/>
      <c r="G14" s="262"/>
      <c r="H14" s="36"/>
      <c r="I14" s="36"/>
      <c r="J14" s="36"/>
      <c r="K14" s="36"/>
      <c r="L14" s="36"/>
    </row>
    <row r="15" spans="1:12" ht="15.6" x14ac:dyDescent="0.3">
      <c r="A15" s="42"/>
      <c r="B15" s="265"/>
    </row>
    <row r="16" spans="1:12" ht="16.2" thickBot="1" x14ac:dyDescent="0.35">
      <c r="A16" s="42" t="s">
        <v>121</v>
      </c>
      <c r="B16" s="265" t="s">
        <v>225</v>
      </c>
    </row>
    <row r="17" spans="1:18" ht="16.2" thickBot="1" x14ac:dyDescent="0.35">
      <c r="B17" s="321"/>
      <c r="C17" s="131" t="str">
        <f>C$6</f>
        <v>UOX60</v>
      </c>
      <c r="E17" s="48" t="s">
        <v>121</v>
      </c>
      <c r="F17" s="898" t="s">
        <v>128</v>
      </c>
      <c r="G17" s="898"/>
      <c r="H17" s="898"/>
    </row>
    <row r="18" spans="1:18" ht="18" x14ac:dyDescent="0.3">
      <c r="B18" s="65" t="s">
        <v>221</v>
      </c>
      <c r="C18" s="336" t="s">
        <v>1</v>
      </c>
      <c r="E18" s="47"/>
      <c r="F18" s="18"/>
      <c r="G18" s="18"/>
      <c r="H18" s="18"/>
      <c r="I18" s="18"/>
      <c r="J18" s="18"/>
      <c r="K18" s="18"/>
      <c r="L18" s="18"/>
      <c r="M18" s="18"/>
      <c r="N18" s="18"/>
      <c r="O18" s="18"/>
      <c r="P18" s="18"/>
      <c r="Q18" s="18"/>
      <c r="R18" s="18"/>
    </row>
    <row r="19" spans="1:18" x14ac:dyDescent="0.3">
      <c r="A19" s="552"/>
      <c r="B19" s="494" t="s">
        <v>1086</v>
      </c>
      <c r="C19" s="328"/>
      <c r="D19" s="552"/>
    </row>
    <row r="20" spans="1:18" x14ac:dyDescent="0.3">
      <c r="B20" s="100" t="s">
        <v>223</v>
      </c>
      <c r="C20" s="328"/>
    </row>
    <row r="21" spans="1:18" x14ac:dyDescent="0.3">
      <c r="B21" s="65" t="s">
        <v>119</v>
      </c>
      <c r="C21" s="334" t="s">
        <v>733</v>
      </c>
    </row>
    <row r="22" spans="1:18" x14ac:dyDescent="0.3">
      <c r="B22" s="65" t="s">
        <v>222</v>
      </c>
      <c r="C22" s="334" t="s">
        <v>106</v>
      </c>
    </row>
    <row r="23" spans="1:18" ht="15" customHeight="1" x14ac:dyDescent="0.3">
      <c r="B23" s="100" t="s">
        <v>199</v>
      </c>
      <c r="C23" s="144"/>
    </row>
    <row r="24" spans="1:18" ht="15" customHeight="1" x14ac:dyDescent="0.3">
      <c r="B24" s="65" t="s">
        <v>879</v>
      </c>
      <c r="C24" s="132">
        <v>0.28199999999999997</v>
      </c>
    </row>
    <row r="25" spans="1:18" s="18" customFormat="1" ht="18" x14ac:dyDescent="0.3">
      <c r="A25" s="300"/>
      <c r="B25" s="65" t="s">
        <v>56</v>
      </c>
      <c r="C25" s="132" t="s">
        <v>57</v>
      </c>
      <c r="D25" s="300"/>
      <c r="E25" s="40"/>
      <c r="F25" s="300"/>
      <c r="G25" s="300"/>
      <c r="H25" s="300"/>
      <c r="I25" s="300"/>
      <c r="J25" s="300"/>
      <c r="K25" s="300"/>
      <c r="L25" s="300"/>
      <c r="M25" s="300"/>
      <c r="N25" s="300"/>
      <c r="O25" s="300"/>
      <c r="P25" s="300"/>
      <c r="Q25" s="300"/>
      <c r="R25" s="300"/>
    </row>
    <row r="26" spans="1:18" ht="15" thickBot="1" x14ac:dyDescent="0.35">
      <c r="B26" s="167" t="s">
        <v>220</v>
      </c>
      <c r="C26" s="329"/>
    </row>
    <row r="27" spans="1:18" ht="18" x14ac:dyDescent="0.3">
      <c r="B27" s="43"/>
      <c r="C27" s="36"/>
      <c r="D27" s="18"/>
    </row>
    <row r="28" spans="1:18" ht="30" customHeight="1" x14ac:dyDescent="0.3">
      <c r="B28" s="43"/>
      <c r="C28" s="36"/>
    </row>
    <row r="29" spans="1:18" ht="18.600000000000001" thickBot="1" x14ac:dyDescent="0.35">
      <c r="A29" s="42" t="s">
        <v>121</v>
      </c>
      <c r="B29" s="265" t="s">
        <v>226</v>
      </c>
      <c r="C29" s="18"/>
    </row>
    <row r="30" spans="1:18" ht="15" thickBot="1" x14ac:dyDescent="0.35">
      <c r="B30" s="326"/>
      <c r="C30" s="131" t="str">
        <f>C$6</f>
        <v>UOX60</v>
      </c>
    </row>
    <row r="31" spans="1:18" x14ac:dyDescent="0.3">
      <c r="B31" s="93" t="s">
        <v>2</v>
      </c>
      <c r="C31" s="332" t="s">
        <v>27</v>
      </c>
    </row>
    <row r="32" spans="1:18" x14ac:dyDescent="0.3">
      <c r="B32" s="64" t="s">
        <v>11</v>
      </c>
      <c r="C32" s="333" t="s">
        <v>32</v>
      </c>
    </row>
    <row r="33" spans="1:7" x14ac:dyDescent="0.3">
      <c r="B33" s="65" t="s">
        <v>12</v>
      </c>
      <c r="C33" s="334" t="s">
        <v>788</v>
      </c>
    </row>
    <row r="34" spans="1:7" x14ac:dyDescent="0.3">
      <c r="B34" s="65" t="s">
        <v>23</v>
      </c>
      <c r="C34" s="335" t="s">
        <v>24</v>
      </c>
    </row>
    <row r="35" spans="1:7" ht="15" customHeight="1" x14ac:dyDescent="0.3">
      <c r="B35" s="65" t="s">
        <v>4</v>
      </c>
      <c r="C35" s="335" t="s">
        <v>21</v>
      </c>
    </row>
    <row r="36" spans="1:7" ht="15.75" customHeight="1" x14ac:dyDescent="0.3">
      <c r="B36" s="100" t="s">
        <v>3</v>
      </c>
      <c r="C36" s="144"/>
    </row>
    <row r="37" spans="1:7" x14ac:dyDescent="0.3">
      <c r="B37" s="65" t="s">
        <v>229</v>
      </c>
      <c r="C37" s="132" t="s">
        <v>580</v>
      </c>
    </row>
    <row r="38" spans="1:7" ht="15" thickBot="1" x14ac:dyDescent="0.35">
      <c r="B38" s="162" t="s">
        <v>220</v>
      </c>
      <c r="C38" s="329"/>
      <c r="G38" s="43"/>
    </row>
    <row r="39" spans="1:7" ht="15" customHeight="1" x14ac:dyDescent="0.3">
      <c r="A39" s="36"/>
      <c r="B39" s="166"/>
      <c r="C39" s="166"/>
      <c r="D39" s="36"/>
      <c r="G39" s="43"/>
    </row>
    <row r="40" spans="1:7" x14ac:dyDescent="0.3">
      <c r="B40" s="28"/>
    </row>
    <row r="41" spans="1:7" ht="16.2" thickBot="1" x14ac:dyDescent="0.35">
      <c r="A41" s="42" t="s">
        <v>121</v>
      </c>
      <c r="B41" s="265" t="s">
        <v>227</v>
      </c>
    </row>
    <row r="42" spans="1:7" ht="15" thickBot="1" x14ac:dyDescent="0.35">
      <c r="B42" s="67"/>
      <c r="C42" s="23" t="str">
        <f>C$6</f>
        <v>UOX60</v>
      </c>
    </row>
    <row r="43" spans="1:7" x14ac:dyDescent="0.3">
      <c r="B43" s="29" t="s">
        <v>13</v>
      </c>
      <c r="C43" s="339" t="s">
        <v>33</v>
      </c>
    </row>
    <row r="44" spans="1:7" x14ac:dyDescent="0.3">
      <c r="B44" s="53" t="s">
        <v>135</v>
      </c>
      <c r="C44" s="340" t="s">
        <v>581</v>
      </c>
    </row>
    <row r="45" spans="1:7" x14ac:dyDescent="0.3">
      <c r="B45" s="106" t="s">
        <v>6</v>
      </c>
      <c r="C45" s="278"/>
    </row>
    <row r="46" spans="1:7" x14ac:dyDescent="0.3">
      <c r="B46" s="106" t="s">
        <v>14</v>
      </c>
      <c r="C46" s="278"/>
    </row>
    <row r="47" spans="1:7" x14ac:dyDescent="0.3">
      <c r="B47" s="106" t="s">
        <v>15</v>
      </c>
      <c r="C47" s="278"/>
    </row>
    <row r="48" spans="1:7" x14ac:dyDescent="0.3">
      <c r="B48" s="106" t="s">
        <v>7</v>
      </c>
      <c r="C48" s="278"/>
    </row>
    <row r="49" spans="1:7" ht="15" thickBot="1" x14ac:dyDescent="0.35">
      <c r="B49" s="127" t="s">
        <v>5</v>
      </c>
      <c r="C49" s="130"/>
    </row>
    <row r="50" spans="1:7" x14ac:dyDescent="0.3">
      <c r="B50" s="43"/>
      <c r="C50" s="36"/>
      <c r="G50" s="43"/>
    </row>
    <row r="51" spans="1:7" x14ac:dyDescent="0.3">
      <c r="B51" s="43"/>
      <c r="C51" s="36"/>
      <c r="G51" s="43"/>
    </row>
    <row r="52" spans="1:7" ht="15.75" customHeight="1" thickBot="1" x14ac:dyDescent="0.35">
      <c r="A52" s="42" t="s">
        <v>121</v>
      </c>
      <c r="B52" s="265" t="s">
        <v>230</v>
      </c>
      <c r="C52" s="36"/>
      <c r="D52" s="36"/>
      <c r="G52" s="43"/>
    </row>
    <row r="53" spans="1:7" ht="15" thickBot="1" x14ac:dyDescent="0.35">
      <c r="A53" s="36"/>
      <c r="B53" s="67"/>
      <c r="C53" s="23" t="str">
        <f>C$6</f>
        <v>UOX60</v>
      </c>
      <c r="D53" s="36"/>
      <c r="G53" s="43"/>
    </row>
    <row r="54" spans="1:7" x14ac:dyDescent="0.3">
      <c r="B54" s="349" t="s">
        <v>34</v>
      </c>
      <c r="C54" s="350" t="s">
        <v>21</v>
      </c>
      <c r="G54" s="43"/>
    </row>
    <row r="55" spans="1:7" x14ac:dyDescent="0.3">
      <c r="B55" s="30" t="s">
        <v>130</v>
      </c>
      <c r="C55" s="334" t="s">
        <v>648</v>
      </c>
      <c r="G55" s="43"/>
    </row>
    <row r="56" spans="1:7" ht="15" thickBot="1" x14ac:dyDescent="0.35">
      <c r="B56" s="31" t="s">
        <v>131</v>
      </c>
      <c r="C56" s="338" t="s">
        <v>43</v>
      </c>
    </row>
    <row r="57" spans="1:7" x14ac:dyDescent="0.3">
      <c r="B57" s="43"/>
    </row>
    <row r="59" spans="1:7" ht="16.2" thickBot="1" x14ac:dyDescent="0.35">
      <c r="A59" s="42" t="s">
        <v>121</v>
      </c>
      <c r="B59" s="265" t="s">
        <v>228</v>
      </c>
    </row>
    <row r="60" spans="1:7" ht="15" thickBot="1" x14ac:dyDescent="0.35">
      <c r="B60" s="326"/>
      <c r="C60" s="131" t="str">
        <f>C$6</f>
        <v>UOX60</v>
      </c>
    </row>
    <row r="61" spans="1:7" x14ac:dyDescent="0.3">
      <c r="B61" s="93" t="s">
        <v>231</v>
      </c>
      <c r="C61" s="336" t="s">
        <v>30</v>
      </c>
    </row>
    <row r="62" spans="1:7" x14ac:dyDescent="0.3">
      <c r="B62" s="494" t="s">
        <v>877</v>
      </c>
      <c r="C62" s="144"/>
    </row>
    <row r="63" spans="1:7" x14ac:dyDescent="0.3">
      <c r="B63" s="493" t="s">
        <v>232</v>
      </c>
      <c r="C63" s="327"/>
    </row>
    <row r="64" spans="1:7" x14ac:dyDescent="0.3">
      <c r="B64" s="169" t="s">
        <v>582</v>
      </c>
      <c r="C64" s="144"/>
    </row>
    <row r="65" spans="1:4" ht="57.6" x14ac:dyDescent="0.3">
      <c r="B65" s="341" t="s">
        <v>234</v>
      </c>
      <c r="C65" s="342" t="s">
        <v>583</v>
      </c>
    </row>
    <row r="66" spans="1:4" x14ac:dyDescent="0.3">
      <c r="B66" s="169" t="s">
        <v>236</v>
      </c>
      <c r="C66" s="144"/>
    </row>
    <row r="67" spans="1:4" x14ac:dyDescent="0.3">
      <c r="A67" s="552"/>
      <c r="B67" s="493" t="s">
        <v>823</v>
      </c>
      <c r="C67" s="334" t="s">
        <v>855</v>
      </c>
      <c r="D67" s="552"/>
    </row>
    <row r="68" spans="1:4" x14ac:dyDescent="0.3">
      <c r="B68" s="65" t="s">
        <v>235</v>
      </c>
      <c r="C68" s="334" t="s">
        <v>789</v>
      </c>
    </row>
    <row r="69" spans="1:4" x14ac:dyDescent="0.3">
      <c r="B69" s="65" t="s">
        <v>37</v>
      </c>
      <c r="C69" s="334" t="s">
        <v>21</v>
      </c>
    </row>
    <row r="70" spans="1:4" x14ac:dyDescent="0.3">
      <c r="B70" s="330" t="s">
        <v>133</v>
      </c>
      <c r="C70" s="144"/>
    </row>
    <row r="71" spans="1:4" ht="15" thickBot="1" x14ac:dyDescent="0.35">
      <c r="B71" s="162" t="s">
        <v>238</v>
      </c>
      <c r="C71" s="329"/>
    </row>
    <row r="74" spans="1:4" ht="15.6" x14ac:dyDescent="0.3">
      <c r="A74" s="513" t="s">
        <v>121</v>
      </c>
      <c r="B74" s="620" t="s">
        <v>747</v>
      </c>
      <c r="C74" s="552"/>
      <c r="D74" s="552"/>
    </row>
    <row r="75" spans="1:4" ht="15.6" x14ac:dyDescent="0.3">
      <c r="A75" s="513"/>
      <c r="B75" s="620"/>
      <c r="C75" s="552"/>
      <c r="D75" s="552"/>
    </row>
    <row r="76" spans="1:4" x14ac:dyDescent="0.3">
      <c r="A76" s="653" t="s">
        <v>1092</v>
      </c>
      <c r="B76" s="913" t="s">
        <v>36</v>
      </c>
      <c r="C76" s="913"/>
      <c r="D76" s="704"/>
    </row>
  </sheetData>
  <sheetProtection algorithmName="SHA-512" hashValue="tKeqgcE9QwLIc0wZPGhyxScIim3nF5FMMFLWI3Ay8utazu+H7dgMLFWTTVUMrBj1RKzd+aEROj42aVJlZikVlQ==" saltValue="lctYlMqxpg7nEp+gJFBTaA==" spinCount="100000" sheet="1" objects="1" scenarios="1"/>
  <mergeCells count="3">
    <mergeCell ref="F5:H5"/>
    <mergeCell ref="F17:H17"/>
    <mergeCell ref="B76:C76"/>
  </mergeCell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59999389629810485"/>
  </sheetPr>
  <dimension ref="A2:AF71"/>
  <sheetViews>
    <sheetView zoomScale="85" zoomScaleNormal="85" workbookViewId="0"/>
  </sheetViews>
  <sheetFormatPr baseColWidth="10" defaultColWidth="11.44140625" defaultRowHeight="14.4" x14ac:dyDescent="0.3"/>
  <cols>
    <col min="1" max="1" width="3.44140625" style="33" customWidth="1"/>
    <col min="2" max="2" width="25.88671875" style="27" customWidth="1"/>
    <col min="3" max="14" width="13.33203125" style="33" customWidth="1"/>
    <col min="15" max="15" width="11.44140625" style="33"/>
    <col min="16" max="16" width="3.44140625" style="40" customWidth="1"/>
    <col min="17" max="17" width="19.109375" style="33" customWidth="1"/>
    <col min="18" max="24" width="14.6640625" style="33" customWidth="1"/>
    <col min="25" max="25" width="17.5546875" style="33" customWidth="1"/>
    <col min="26" max="31" width="14.6640625" style="33" customWidth="1"/>
    <col min="32" max="16384" width="11.44140625" style="33"/>
  </cols>
  <sheetData>
    <row r="2" spans="1:29" s="18" customFormat="1" ht="18" x14ac:dyDescent="0.3">
      <c r="B2" s="897" t="s">
        <v>129</v>
      </c>
      <c r="C2" s="897"/>
      <c r="P2" s="46"/>
      <c r="Q2" s="77" t="s">
        <v>118</v>
      </c>
    </row>
    <row r="3" spans="1:29" s="81" customFormat="1" ht="6.75" customHeight="1" thickBot="1" x14ac:dyDescent="0.35">
      <c r="B3" s="26"/>
      <c r="P3" s="41"/>
    </row>
    <row r="5" spans="1:29" ht="16.2" thickBot="1" x14ac:dyDescent="0.35">
      <c r="A5" s="42" t="s">
        <v>121</v>
      </c>
      <c r="B5" s="76" t="s">
        <v>224</v>
      </c>
      <c r="P5" s="48" t="s">
        <v>121</v>
      </c>
      <c r="Q5" s="898" t="s">
        <v>45</v>
      </c>
      <c r="R5" s="898"/>
      <c r="S5" s="898"/>
    </row>
    <row r="6" spans="1:29" ht="29.4" thickBot="1" x14ac:dyDescent="0.35">
      <c r="A6" s="42"/>
      <c r="B6" s="76"/>
      <c r="C6" s="94" t="s">
        <v>200</v>
      </c>
      <c r="D6" s="22" t="s">
        <v>201</v>
      </c>
      <c r="E6" s="22" t="s">
        <v>202</v>
      </c>
      <c r="F6" s="22" t="s">
        <v>203</v>
      </c>
      <c r="G6" s="22" t="s">
        <v>204</v>
      </c>
      <c r="H6" s="22" t="s">
        <v>205</v>
      </c>
      <c r="I6" s="22" t="s">
        <v>206</v>
      </c>
      <c r="J6" s="22" t="s">
        <v>207</v>
      </c>
      <c r="K6" s="22" t="s">
        <v>208</v>
      </c>
      <c r="L6" s="22" t="s">
        <v>209</v>
      </c>
      <c r="M6" s="49" t="s">
        <v>210</v>
      </c>
      <c r="N6" s="23" t="s">
        <v>211</v>
      </c>
      <c r="P6" s="48"/>
      <c r="Q6" s="74"/>
      <c r="R6" s="74" t="s">
        <v>315</v>
      </c>
      <c r="S6" s="74" t="s">
        <v>316</v>
      </c>
      <c r="T6" s="74" t="s">
        <v>317</v>
      </c>
      <c r="U6" s="74" t="s">
        <v>318</v>
      </c>
      <c r="V6" s="74" t="s">
        <v>204</v>
      </c>
      <c r="W6" s="74" t="s">
        <v>205</v>
      </c>
      <c r="X6" s="74" t="s">
        <v>208</v>
      </c>
      <c r="Y6" s="74" t="s">
        <v>209</v>
      </c>
      <c r="Z6" s="74" t="s">
        <v>206</v>
      </c>
      <c r="AA6" s="74" t="s">
        <v>207</v>
      </c>
      <c r="AB6" s="74" t="s">
        <v>210</v>
      </c>
      <c r="AC6" s="74" t="s">
        <v>211</v>
      </c>
    </row>
    <row r="7" spans="1:29" x14ac:dyDescent="0.3">
      <c r="A7" s="42"/>
      <c r="B7" s="93" t="s">
        <v>219</v>
      </c>
      <c r="C7" s="899" t="s">
        <v>19</v>
      </c>
      <c r="D7" s="916"/>
      <c r="E7" s="916"/>
      <c r="F7" s="916"/>
      <c r="G7" s="916"/>
      <c r="H7" s="916"/>
      <c r="I7" s="916"/>
      <c r="J7" s="916"/>
      <c r="K7" s="916"/>
      <c r="L7" s="916"/>
      <c r="M7" s="916"/>
      <c r="N7" s="900"/>
      <c r="P7" s="48"/>
      <c r="Q7" s="74" t="s">
        <v>274</v>
      </c>
      <c r="R7" s="39" t="s">
        <v>319</v>
      </c>
      <c r="S7" s="34" t="s">
        <v>320</v>
      </c>
      <c r="T7" s="34" t="s">
        <v>321</v>
      </c>
      <c r="U7" s="54" t="s">
        <v>322</v>
      </c>
      <c r="V7" s="108" t="s">
        <v>280</v>
      </c>
      <c r="W7" s="108" t="s">
        <v>281</v>
      </c>
      <c r="X7" s="108" t="s">
        <v>282</v>
      </c>
      <c r="Y7" s="108" t="s">
        <v>283</v>
      </c>
      <c r="Z7" s="34" t="s">
        <v>298</v>
      </c>
      <c r="AA7" s="34" t="s">
        <v>299</v>
      </c>
      <c r="AB7" s="34" t="s">
        <v>300</v>
      </c>
      <c r="AC7" s="35" t="s">
        <v>301</v>
      </c>
    </row>
    <row r="8" spans="1:29" x14ac:dyDescent="0.3">
      <c r="A8" s="42"/>
      <c r="B8" s="65" t="s">
        <v>195</v>
      </c>
      <c r="C8" s="901" t="s">
        <v>20</v>
      </c>
      <c r="D8" s="917"/>
      <c r="E8" s="923"/>
      <c r="F8" s="78" t="s">
        <v>74</v>
      </c>
      <c r="G8" s="922" t="s">
        <v>20</v>
      </c>
      <c r="H8" s="917"/>
      <c r="I8" s="917"/>
      <c r="J8" s="917"/>
      <c r="K8" s="917"/>
      <c r="L8" s="917"/>
      <c r="M8" s="917"/>
      <c r="N8" s="902"/>
      <c r="P8" s="48"/>
      <c r="Q8" s="74" t="s">
        <v>17</v>
      </c>
      <c r="R8" s="40" t="s">
        <v>321</v>
      </c>
      <c r="S8" s="36" t="s">
        <v>323</v>
      </c>
      <c r="T8" s="36" t="s">
        <v>324</v>
      </c>
      <c r="U8" s="36" t="s">
        <v>325</v>
      </c>
      <c r="V8" s="107" t="s">
        <v>284</v>
      </c>
      <c r="W8" s="107" t="s">
        <v>285</v>
      </c>
      <c r="X8" s="107" t="s">
        <v>286</v>
      </c>
      <c r="Y8" s="107" t="s">
        <v>287</v>
      </c>
      <c r="Z8" s="36" t="s">
        <v>302</v>
      </c>
      <c r="AA8" s="36" t="s">
        <v>303</v>
      </c>
      <c r="AB8" s="36" t="s">
        <v>298</v>
      </c>
      <c r="AC8" s="37" t="s">
        <v>304</v>
      </c>
    </row>
    <row r="9" spans="1:29" x14ac:dyDescent="0.3">
      <c r="A9" s="42"/>
      <c r="B9" s="100" t="s">
        <v>196</v>
      </c>
      <c r="C9" s="101"/>
      <c r="D9" s="102"/>
      <c r="E9" s="102"/>
      <c r="F9" s="102"/>
      <c r="G9" s="102"/>
      <c r="H9" s="102"/>
      <c r="I9" s="102"/>
      <c r="J9" s="102"/>
      <c r="K9" s="102"/>
      <c r="L9" s="102"/>
      <c r="M9" s="102"/>
      <c r="N9" s="103"/>
      <c r="P9" s="48"/>
      <c r="Q9" s="74" t="s">
        <v>276</v>
      </c>
      <c r="R9" s="40" t="s">
        <v>326</v>
      </c>
      <c r="S9" s="36" t="s">
        <v>310</v>
      </c>
      <c r="T9" s="36" t="s">
        <v>327</v>
      </c>
      <c r="U9" s="36" t="s">
        <v>328</v>
      </c>
      <c r="V9" s="107" t="s">
        <v>288</v>
      </c>
      <c r="W9" s="107" t="s">
        <v>255</v>
      </c>
      <c r="X9" s="107" t="s">
        <v>289</v>
      </c>
      <c r="Y9" s="107" t="s">
        <v>290</v>
      </c>
      <c r="Z9" s="36" t="s">
        <v>305</v>
      </c>
      <c r="AA9" s="36" t="s">
        <v>306</v>
      </c>
      <c r="AB9" s="36" t="s">
        <v>307</v>
      </c>
      <c r="AC9" s="37" t="s">
        <v>308</v>
      </c>
    </row>
    <row r="10" spans="1:29" x14ac:dyDescent="0.3">
      <c r="A10" s="42"/>
      <c r="B10" s="65" t="s">
        <v>1099</v>
      </c>
      <c r="C10" s="80">
        <v>48</v>
      </c>
      <c r="D10" s="78">
        <v>60</v>
      </c>
      <c r="E10" s="78">
        <v>52</v>
      </c>
      <c r="F10" s="78">
        <v>53</v>
      </c>
      <c r="G10" s="922">
        <v>48</v>
      </c>
      <c r="H10" s="923"/>
      <c r="I10" s="922">
        <v>60</v>
      </c>
      <c r="J10" s="923"/>
      <c r="K10" s="922">
        <v>48</v>
      </c>
      <c r="L10" s="923"/>
      <c r="M10" s="922">
        <v>60</v>
      </c>
      <c r="N10" s="902"/>
      <c r="P10" s="48"/>
      <c r="Q10" s="74" t="s">
        <v>275</v>
      </c>
      <c r="R10" s="40" t="s">
        <v>326</v>
      </c>
      <c r="S10" s="36" t="s">
        <v>329</v>
      </c>
      <c r="T10" s="36" t="s">
        <v>330</v>
      </c>
      <c r="U10" s="36" t="s">
        <v>331</v>
      </c>
      <c r="V10" s="107" t="s">
        <v>291</v>
      </c>
      <c r="W10" s="107" t="s">
        <v>292</v>
      </c>
      <c r="X10" s="107" t="s">
        <v>293</v>
      </c>
      <c r="Y10" s="107" t="s">
        <v>290</v>
      </c>
      <c r="Z10" s="36" t="s">
        <v>287</v>
      </c>
      <c r="AA10" s="36" t="s">
        <v>291</v>
      </c>
      <c r="AB10" s="36" t="s">
        <v>309</v>
      </c>
      <c r="AC10" s="37" t="s">
        <v>310</v>
      </c>
    </row>
    <row r="11" spans="1:29" ht="15" thickBot="1" x14ac:dyDescent="0.35">
      <c r="A11" s="42"/>
      <c r="B11" s="100" t="s">
        <v>876</v>
      </c>
      <c r="C11" s="101"/>
      <c r="D11" s="375"/>
      <c r="E11" s="375"/>
      <c r="F11" s="375"/>
      <c r="G11" s="375"/>
      <c r="H11" s="375"/>
      <c r="I11" s="375"/>
      <c r="J11" s="375"/>
      <c r="K11" s="375"/>
      <c r="L11" s="375"/>
      <c r="M11" s="375"/>
      <c r="N11" s="376"/>
      <c r="O11" s="300"/>
      <c r="P11" s="48"/>
      <c r="Q11" s="74" t="s">
        <v>16</v>
      </c>
      <c r="R11" s="41" t="s">
        <v>332</v>
      </c>
      <c r="S11" s="81" t="s">
        <v>333</v>
      </c>
      <c r="T11" s="81" t="s">
        <v>334</v>
      </c>
      <c r="U11" s="81" t="s">
        <v>335</v>
      </c>
      <c r="V11" s="109" t="s">
        <v>294</v>
      </c>
      <c r="W11" s="109" t="s">
        <v>295</v>
      </c>
      <c r="X11" s="109" t="s">
        <v>296</v>
      </c>
      <c r="Y11" s="109" t="s">
        <v>297</v>
      </c>
      <c r="Z11" s="81" t="s">
        <v>311</v>
      </c>
      <c r="AA11" s="81" t="s">
        <v>312</v>
      </c>
      <c r="AB11" s="56" t="s">
        <v>313</v>
      </c>
      <c r="AC11" s="38" t="s">
        <v>314</v>
      </c>
    </row>
    <row r="12" spans="1:29" x14ac:dyDescent="0.3">
      <c r="A12" s="42"/>
      <c r="B12" s="100" t="s">
        <v>237</v>
      </c>
      <c r="C12" s="101"/>
      <c r="D12" s="375"/>
      <c r="E12" s="375"/>
      <c r="F12" s="375"/>
      <c r="G12" s="375"/>
      <c r="H12" s="375"/>
      <c r="I12" s="375"/>
      <c r="J12" s="375"/>
      <c r="K12" s="375"/>
      <c r="L12" s="375"/>
      <c r="M12" s="375"/>
      <c r="N12" s="376"/>
      <c r="O12" s="300"/>
      <c r="P12" s="48"/>
    </row>
    <row r="13" spans="1:29" ht="15" thickBot="1" x14ac:dyDescent="0.35">
      <c r="A13" s="42"/>
      <c r="B13" s="66" t="s">
        <v>220</v>
      </c>
      <c r="C13" s="903" t="s">
        <v>240</v>
      </c>
      <c r="D13" s="918"/>
      <c r="E13" s="918"/>
      <c r="F13" s="918"/>
      <c r="G13" s="918"/>
      <c r="H13" s="918"/>
      <c r="I13" s="918"/>
      <c r="J13" s="918"/>
      <c r="K13" s="918"/>
      <c r="L13" s="918"/>
      <c r="M13" s="918"/>
      <c r="N13" s="904"/>
      <c r="P13" s="48"/>
      <c r="Q13" s="74"/>
      <c r="R13" s="74"/>
      <c r="S13" s="74"/>
      <c r="T13" s="74"/>
      <c r="U13" s="74"/>
      <c r="V13" s="36"/>
      <c r="W13" s="36"/>
      <c r="X13" s="36"/>
      <c r="Y13" s="36"/>
    </row>
    <row r="14" spans="1:29" x14ac:dyDescent="0.3">
      <c r="A14" s="42"/>
      <c r="B14" s="43"/>
      <c r="C14" s="36"/>
      <c r="D14" s="36"/>
      <c r="E14" s="36"/>
      <c r="F14" s="36"/>
      <c r="G14" s="36"/>
      <c r="H14" s="36"/>
      <c r="I14" s="36"/>
      <c r="J14" s="36"/>
      <c r="K14" s="36"/>
      <c r="L14" s="36"/>
      <c r="M14" s="36"/>
      <c r="N14" s="36"/>
    </row>
    <row r="15" spans="1:29" ht="15.6" x14ac:dyDescent="0.3">
      <c r="A15" s="42"/>
      <c r="B15" s="76"/>
      <c r="P15" s="48" t="s">
        <v>121</v>
      </c>
      <c r="Q15" s="898" t="s">
        <v>336</v>
      </c>
      <c r="R15" s="898"/>
      <c r="S15" s="898"/>
      <c r="U15" s="36"/>
    </row>
    <row r="16" spans="1:29" ht="16.2" thickBot="1" x14ac:dyDescent="0.35">
      <c r="A16" s="42" t="s">
        <v>121</v>
      </c>
      <c r="B16" s="76" t="s">
        <v>225</v>
      </c>
      <c r="Q16" s="74" t="s">
        <v>315</v>
      </c>
      <c r="Y16" s="74" t="s">
        <v>316</v>
      </c>
    </row>
    <row r="17" spans="1:32" ht="29.4" thickBot="1" x14ac:dyDescent="0.35">
      <c r="B17" s="63"/>
      <c r="C17" s="21" t="str">
        <f>C$6</f>
        <v>48BU-CS-BIC</v>
      </c>
      <c r="D17" s="22" t="str">
        <f>D$6</f>
        <v>60BU-CS-BIC</v>
      </c>
      <c r="E17" s="22" t="str">
        <f t="shared" ref="E17:M17" si="0">E$6</f>
        <v>52BU-CS-BIC</v>
      </c>
      <c r="F17" s="22" t="str">
        <f t="shared" si="0"/>
        <v>53BU-CS-BIC</v>
      </c>
      <c r="G17" s="22" t="str">
        <f t="shared" si="0"/>
        <v>48BU-CORE-BIC</v>
      </c>
      <c r="H17" s="22" t="str">
        <f t="shared" si="0"/>
        <v>48BU-OUTB-BIC</v>
      </c>
      <c r="I17" s="22" t="str">
        <f t="shared" si="0"/>
        <v>60BU-CORE-BIC</v>
      </c>
      <c r="J17" s="22" t="str">
        <f t="shared" si="0"/>
        <v>60BU-OUT-BIC</v>
      </c>
      <c r="K17" s="22" t="str">
        <f t="shared" si="0"/>
        <v>48BU-CORE-BGW</v>
      </c>
      <c r="L17" s="22" t="str">
        <f t="shared" si="0"/>
        <v>48BU-OUT-BGW</v>
      </c>
      <c r="M17" s="22" t="str">
        <f t="shared" si="0"/>
        <v>60BU-CORE-BGW</v>
      </c>
      <c r="N17" s="23" t="str">
        <f>N$6</f>
        <v>60BU-OUT-BGW</v>
      </c>
      <c r="P17" s="47"/>
      <c r="R17" s="44" t="s">
        <v>337</v>
      </c>
      <c r="S17" s="44" t="s">
        <v>338</v>
      </c>
      <c r="T17" s="44" t="s">
        <v>339</v>
      </c>
      <c r="U17" s="74" t="s">
        <v>340</v>
      </c>
      <c r="V17" s="44" t="s">
        <v>341</v>
      </c>
      <c r="W17" s="44" t="s">
        <v>342</v>
      </c>
      <c r="X17" s="18"/>
      <c r="Z17" s="44" t="s">
        <v>337</v>
      </c>
      <c r="AA17" s="44" t="s">
        <v>338</v>
      </c>
      <c r="AB17" s="44" t="s">
        <v>339</v>
      </c>
      <c r="AC17" s="74" t="s">
        <v>340</v>
      </c>
      <c r="AD17" s="44" t="s">
        <v>341</v>
      </c>
      <c r="AE17" s="44" t="s">
        <v>342</v>
      </c>
    </row>
    <row r="18" spans="1:32" x14ac:dyDescent="0.3">
      <c r="B18" s="65" t="s">
        <v>221</v>
      </c>
      <c r="C18" s="899" t="s">
        <v>81</v>
      </c>
      <c r="D18" s="916"/>
      <c r="E18" s="916"/>
      <c r="F18" s="933"/>
      <c r="G18" s="934" t="s">
        <v>1</v>
      </c>
      <c r="H18" s="916"/>
      <c r="I18" s="916"/>
      <c r="J18" s="916"/>
      <c r="K18" s="916"/>
      <c r="L18" s="916"/>
      <c r="M18" s="916"/>
      <c r="N18" s="900"/>
      <c r="Q18" s="74" t="s">
        <v>274</v>
      </c>
      <c r="R18" s="39" t="s">
        <v>393</v>
      </c>
      <c r="S18" s="34" t="s">
        <v>450</v>
      </c>
      <c r="T18" s="34" t="s">
        <v>451</v>
      </c>
      <c r="U18" s="34" t="s">
        <v>452</v>
      </c>
      <c r="V18" s="34" t="s">
        <v>453</v>
      </c>
      <c r="W18" s="35" t="s">
        <v>454</v>
      </c>
      <c r="Y18" s="74" t="s">
        <v>274</v>
      </c>
      <c r="Z18" s="39" t="s">
        <v>498</v>
      </c>
      <c r="AA18" s="34" t="s">
        <v>499</v>
      </c>
      <c r="AB18" s="34" t="s">
        <v>461</v>
      </c>
      <c r="AC18" s="34" t="s">
        <v>500</v>
      </c>
      <c r="AD18" s="34" t="s">
        <v>501</v>
      </c>
      <c r="AE18" s="35" t="s">
        <v>502</v>
      </c>
    </row>
    <row r="19" spans="1:32" x14ac:dyDescent="0.3">
      <c r="A19" s="552"/>
      <c r="B19" s="493" t="s">
        <v>1086</v>
      </c>
      <c r="C19" s="901" t="s">
        <v>645</v>
      </c>
      <c r="D19" s="917"/>
      <c r="E19" s="917"/>
      <c r="F19" s="923"/>
      <c r="G19" s="922" t="s">
        <v>576</v>
      </c>
      <c r="H19" s="917"/>
      <c r="I19" s="917"/>
      <c r="J19" s="917"/>
      <c r="K19" s="917"/>
      <c r="L19" s="917"/>
      <c r="M19" s="917"/>
      <c r="N19" s="902"/>
      <c r="O19" s="552"/>
      <c r="Q19" s="74" t="s">
        <v>17</v>
      </c>
      <c r="R19" s="40" t="s">
        <v>455</v>
      </c>
      <c r="S19" s="36" t="s">
        <v>456</v>
      </c>
      <c r="T19" s="36" t="s">
        <v>457</v>
      </c>
      <c r="U19" s="36" t="s">
        <v>458</v>
      </c>
      <c r="V19" s="36" t="s">
        <v>459</v>
      </c>
      <c r="W19" s="37" t="s">
        <v>459</v>
      </c>
      <c r="Y19" s="74" t="s">
        <v>17</v>
      </c>
      <c r="Z19" s="40" t="s">
        <v>498</v>
      </c>
      <c r="AA19" s="36" t="s">
        <v>503</v>
      </c>
      <c r="AB19" s="36" t="s">
        <v>471</v>
      </c>
      <c r="AC19" s="36" t="s">
        <v>361</v>
      </c>
      <c r="AD19" s="36" t="s">
        <v>504</v>
      </c>
      <c r="AE19" s="37" t="s">
        <v>505</v>
      </c>
    </row>
    <row r="20" spans="1:32" x14ac:dyDescent="0.3">
      <c r="B20" s="65" t="s">
        <v>119</v>
      </c>
      <c r="C20" s="84" t="s">
        <v>241</v>
      </c>
      <c r="D20" s="88" t="s">
        <v>242</v>
      </c>
      <c r="E20" s="88" t="s">
        <v>243</v>
      </c>
      <c r="F20" s="88" t="s">
        <v>244</v>
      </c>
      <c r="G20" s="88" t="s">
        <v>248</v>
      </c>
      <c r="H20" s="88" t="s">
        <v>250</v>
      </c>
      <c r="I20" s="88" t="s">
        <v>251</v>
      </c>
      <c r="J20" s="88" t="s">
        <v>252</v>
      </c>
      <c r="K20" s="88" t="s">
        <v>248</v>
      </c>
      <c r="L20" s="88" t="s">
        <v>249</v>
      </c>
      <c r="M20" s="88" t="s">
        <v>251</v>
      </c>
      <c r="N20" s="90" t="s">
        <v>252</v>
      </c>
      <c r="P20" s="48"/>
      <c r="Q20" s="74" t="s">
        <v>276</v>
      </c>
      <c r="R20" s="40" t="s">
        <v>460</v>
      </c>
      <c r="S20" s="36" t="s">
        <v>461</v>
      </c>
      <c r="T20" s="36" t="s">
        <v>462</v>
      </c>
      <c r="U20" s="36" t="s">
        <v>375</v>
      </c>
      <c r="V20" s="36" t="s">
        <v>357</v>
      </c>
      <c r="W20" s="37" t="s">
        <v>463</v>
      </c>
      <c r="Y20" s="74" t="s">
        <v>276</v>
      </c>
      <c r="Z20" s="40" t="s">
        <v>506</v>
      </c>
      <c r="AA20" s="36" t="s">
        <v>507</v>
      </c>
      <c r="AB20" s="36" t="s">
        <v>508</v>
      </c>
      <c r="AC20" s="36" t="s">
        <v>509</v>
      </c>
      <c r="AD20" s="36" t="s">
        <v>509</v>
      </c>
      <c r="AE20" s="37" t="s">
        <v>510</v>
      </c>
    </row>
    <row r="21" spans="1:32" ht="35.25" customHeight="1" x14ac:dyDescent="0.3">
      <c r="B21" s="65" t="s">
        <v>222</v>
      </c>
      <c r="C21" s="901" t="s">
        <v>108</v>
      </c>
      <c r="D21" s="917"/>
      <c r="E21" s="917"/>
      <c r="F21" s="923"/>
      <c r="G21" s="88" t="s">
        <v>47</v>
      </c>
      <c r="H21" s="85" t="s">
        <v>107</v>
      </c>
      <c r="I21" s="88" t="s">
        <v>47</v>
      </c>
      <c r="J21" s="88" t="s">
        <v>107</v>
      </c>
      <c r="K21" s="88" t="s">
        <v>47</v>
      </c>
      <c r="L21" s="86" t="s">
        <v>107</v>
      </c>
      <c r="M21" s="88" t="s">
        <v>47</v>
      </c>
      <c r="N21" s="90" t="s">
        <v>107</v>
      </c>
      <c r="Q21" s="74" t="s">
        <v>275</v>
      </c>
      <c r="R21" s="40" t="s">
        <v>464</v>
      </c>
      <c r="S21" s="36" t="s">
        <v>465</v>
      </c>
      <c r="T21" s="36" t="s">
        <v>466</v>
      </c>
      <c r="U21" s="36" t="s">
        <v>467</v>
      </c>
      <c r="V21" s="36" t="s">
        <v>379</v>
      </c>
      <c r="W21" s="37" t="s">
        <v>468</v>
      </c>
      <c r="Y21" s="74" t="s">
        <v>275</v>
      </c>
      <c r="Z21" s="40" t="s">
        <v>511</v>
      </c>
      <c r="AA21" s="36" t="s">
        <v>512</v>
      </c>
      <c r="AB21" s="36" t="s">
        <v>513</v>
      </c>
      <c r="AC21" s="36" t="s">
        <v>375</v>
      </c>
      <c r="AD21" s="36" t="s">
        <v>377</v>
      </c>
      <c r="AE21" s="37" t="s">
        <v>494</v>
      </c>
    </row>
    <row r="22" spans="1:32" ht="15" thickBot="1" x14ac:dyDescent="0.35">
      <c r="B22" s="100" t="s">
        <v>239</v>
      </c>
      <c r="C22" s="101"/>
      <c r="D22" s="102"/>
      <c r="E22" s="102"/>
      <c r="F22" s="102"/>
      <c r="G22" s="102"/>
      <c r="H22" s="102"/>
      <c r="I22" s="102"/>
      <c r="J22" s="102"/>
      <c r="K22" s="102"/>
      <c r="L22" s="102"/>
      <c r="M22" s="102"/>
      <c r="N22" s="103"/>
      <c r="Q22" s="74" t="s">
        <v>16</v>
      </c>
      <c r="R22" s="41" t="s">
        <v>469</v>
      </c>
      <c r="S22" s="91" t="s">
        <v>470</v>
      </c>
      <c r="T22" s="91" t="s">
        <v>471</v>
      </c>
      <c r="U22" s="91" t="s">
        <v>472</v>
      </c>
      <c r="V22" s="91" t="s">
        <v>473</v>
      </c>
      <c r="W22" s="38" t="s">
        <v>474</v>
      </c>
      <c r="Y22" s="74" t="s">
        <v>16</v>
      </c>
      <c r="Z22" s="41" t="s">
        <v>436</v>
      </c>
      <c r="AA22" s="91" t="s">
        <v>358</v>
      </c>
      <c r="AB22" s="91" t="s">
        <v>514</v>
      </c>
      <c r="AC22" s="91" t="s">
        <v>515</v>
      </c>
      <c r="AD22" s="91" t="s">
        <v>516</v>
      </c>
      <c r="AE22" s="38" t="s">
        <v>517</v>
      </c>
    </row>
    <row r="23" spans="1:32" x14ac:dyDescent="0.3">
      <c r="B23" s="65" t="s">
        <v>199</v>
      </c>
      <c r="C23" s="89"/>
      <c r="D23" s="88"/>
      <c r="E23" s="88"/>
      <c r="F23" s="88"/>
      <c r="G23" s="88" t="s">
        <v>254</v>
      </c>
      <c r="H23" s="88" t="s">
        <v>256</v>
      </c>
      <c r="I23" s="88" t="s">
        <v>257</v>
      </c>
      <c r="J23" s="88" t="s">
        <v>258</v>
      </c>
      <c r="K23" s="88" t="s">
        <v>254</v>
      </c>
      <c r="L23" s="88" t="s">
        <v>255</v>
      </c>
      <c r="M23" s="88" t="s">
        <v>257</v>
      </c>
      <c r="N23" s="90" t="s">
        <v>258</v>
      </c>
      <c r="Q23" s="174"/>
      <c r="R23" s="36"/>
      <c r="S23" s="36"/>
      <c r="T23" s="36"/>
      <c r="U23" s="36"/>
      <c r="V23" s="36"/>
      <c r="W23" s="36"/>
      <c r="Y23" s="174"/>
      <c r="Z23" s="36"/>
      <c r="AA23" s="36"/>
      <c r="AB23" s="36"/>
      <c r="AC23" s="36"/>
      <c r="AD23" s="36"/>
      <c r="AE23" s="36"/>
    </row>
    <row r="24" spans="1:32" ht="28.8" x14ac:dyDescent="0.3">
      <c r="A24" s="300"/>
      <c r="B24" s="65" t="s">
        <v>879</v>
      </c>
      <c r="C24" s="373" t="s">
        <v>890</v>
      </c>
      <c r="D24" s="372" t="s">
        <v>891</v>
      </c>
      <c r="E24" s="372" t="s">
        <v>892</v>
      </c>
      <c r="F24" s="372" t="s">
        <v>893</v>
      </c>
      <c r="G24" s="372" t="s">
        <v>894</v>
      </c>
      <c r="H24" s="372" t="s">
        <v>895</v>
      </c>
      <c r="I24" s="372" t="s">
        <v>896</v>
      </c>
      <c r="J24" s="372" t="s">
        <v>897</v>
      </c>
      <c r="K24" s="372" t="s">
        <v>898</v>
      </c>
      <c r="L24" s="372" t="s">
        <v>899</v>
      </c>
      <c r="M24" s="372" t="s">
        <v>900</v>
      </c>
      <c r="N24" s="374" t="s">
        <v>901</v>
      </c>
      <c r="O24" s="300"/>
    </row>
    <row r="25" spans="1:32" ht="38.25" customHeight="1" x14ac:dyDescent="0.3">
      <c r="B25" s="65" t="s">
        <v>56</v>
      </c>
      <c r="C25" s="901" t="s">
        <v>271</v>
      </c>
      <c r="D25" s="917"/>
      <c r="E25" s="917"/>
      <c r="F25" s="917"/>
      <c r="G25" s="917"/>
      <c r="H25" s="917"/>
      <c r="I25" s="917"/>
      <c r="J25" s="917"/>
      <c r="K25" s="917"/>
      <c r="L25" s="917"/>
      <c r="M25" s="917"/>
      <c r="N25" s="902"/>
      <c r="Q25" s="74" t="s">
        <v>317</v>
      </c>
      <c r="Y25" s="74" t="s">
        <v>318</v>
      </c>
    </row>
    <row r="26" spans="1:32" s="18" customFormat="1" ht="30.75" customHeight="1" thickBot="1" x14ac:dyDescent="0.35">
      <c r="A26" s="33"/>
      <c r="B26" s="66" t="s">
        <v>220</v>
      </c>
      <c r="C26" s="903" t="s">
        <v>245</v>
      </c>
      <c r="D26" s="918"/>
      <c r="E26" s="918"/>
      <c r="F26" s="943"/>
      <c r="G26" s="1003" t="s">
        <v>253</v>
      </c>
      <c r="H26" s="918"/>
      <c r="I26" s="918"/>
      <c r="J26" s="918"/>
      <c r="K26" s="918"/>
      <c r="L26" s="918"/>
      <c r="M26" s="918"/>
      <c r="N26" s="904"/>
      <c r="O26" s="33"/>
      <c r="P26" s="40"/>
      <c r="Q26" s="33"/>
      <c r="R26" s="44" t="s">
        <v>337</v>
      </c>
      <c r="S26" s="44" t="s">
        <v>338</v>
      </c>
      <c r="T26" s="44" t="s">
        <v>339</v>
      </c>
      <c r="U26" s="74" t="s">
        <v>340</v>
      </c>
      <c r="V26" s="44" t="s">
        <v>341</v>
      </c>
      <c r="W26" s="44" t="s">
        <v>342</v>
      </c>
      <c r="X26" s="33"/>
      <c r="Y26" s="33"/>
      <c r="Z26" s="44" t="s">
        <v>337</v>
      </c>
      <c r="AA26" s="44" t="s">
        <v>338</v>
      </c>
      <c r="AB26" s="44" t="s">
        <v>339</v>
      </c>
      <c r="AC26" s="74" t="s">
        <v>340</v>
      </c>
      <c r="AD26" s="44" t="s">
        <v>341</v>
      </c>
      <c r="AE26" s="44" t="s">
        <v>342</v>
      </c>
      <c r="AF26" s="33"/>
    </row>
    <row r="27" spans="1:32" ht="18" x14ac:dyDescent="0.3">
      <c r="B27" s="43"/>
      <c r="C27" s="949" t="s">
        <v>246</v>
      </c>
      <c r="D27" s="949"/>
      <c r="E27" s="949"/>
      <c r="F27" s="949"/>
      <c r="G27" s="949"/>
      <c r="H27" s="949"/>
      <c r="I27" s="949"/>
      <c r="J27" s="949"/>
      <c r="K27" s="949"/>
      <c r="L27" s="949"/>
      <c r="M27" s="949"/>
      <c r="N27" s="949"/>
      <c r="Q27" s="74" t="s">
        <v>274</v>
      </c>
      <c r="R27" s="39" t="s">
        <v>483</v>
      </c>
      <c r="S27" s="34" t="s">
        <v>518</v>
      </c>
      <c r="T27" s="34" t="s">
        <v>519</v>
      </c>
      <c r="U27" s="34" t="s">
        <v>520</v>
      </c>
      <c r="V27" s="34" t="s">
        <v>521</v>
      </c>
      <c r="W27" s="35" t="s">
        <v>522</v>
      </c>
      <c r="Y27" s="74" t="s">
        <v>274</v>
      </c>
      <c r="Z27" s="39" t="s">
        <v>475</v>
      </c>
      <c r="AA27" s="34" t="s">
        <v>476</v>
      </c>
      <c r="AB27" s="34" t="s">
        <v>477</v>
      </c>
      <c r="AC27" s="34" t="s">
        <v>478</v>
      </c>
      <c r="AD27" s="34" t="s">
        <v>479</v>
      </c>
      <c r="AE27" s="35" t="s">
        <v>480</v>
      </c>
      <c r="AF27" s="18"/>
    </row>
    <row r="28" spans="1:32" x14ac:dyDescent="0.3">
      <c r="B28" s="43"/>
      <c r="C28" s="36"/>
      <c r="D28" s="36"/>
      <c r="E28" s="36"/>
      <c r="F28" s="36"/>
      <c r="G28" s="36"/>
      <c r="H28" s="36"/>
      <c r="I28" s="36"/>
      <c r="J28" s="36"/>
      <c r="K28" s="36"/>
      <c r="L28" s="36"/>
      <c r="M28" s="36"/>
      <c r="N28" s="36"/>
      <c r="Q28" s="74" t="s">
        <v>17</v>
      </c>
      <c r="R28" s="40" t="s">
        <v>462</v>
      </c>
      <c r="S28" s="36" t="s">
        <v>523</v>
      </c>
      <c r="T28" s="36" t="s">
        <v>524</v>
      </c>
      <c r="U28" s="36" t="s">
        <v>525</v>
      </c>
      <c r="V28" s="36" t="s">
        <v>486</v>
      </c>
      <c r="W28" s="37" t="s">
        <v>526</v>
      </c>
      <c r="Y28" s="74" t="s">
        <v>17</v>
      </c>
      <c r="Z28" s="40" t="s">
        <v>481</v>
      </c>
      <c r="AA28" s="36" t="s">
        <v>482</v>
      </c>
      <c r="AB28" s="36" t="s">
        <v>483</v>
      </c>
      <c r="AC28" s="36" t="s">
        <v>484</v>
      </c>
      <c r="AD28" s="36" t="s">
        <v>485</v>
      </c>
      <c r="AE28" s="37" t="s">
        <v>486</v>
      </c>
    </row>
    <row r="29" spans="1:32" ht="18.600000000000001" thickBot="1" x14ac:dyDescent="0.35">
      <c r="A29" s="42" t="s">
        <v>121</v>
      </c>
      <c r="B29" s="76" t="s">
        <v>226</v>
      </c>
      <c r="C29" s="18"/>
      <c r="D29" s="18"/>
      <c r="E29" s="18"/>
      <c r="F29" s="18"/>
      <c r="G29" s="18"/>
      <c r="H29" s="18"/>
      <c r="I29" s="18"/>
      <c r="J29" s="18"/>
      <c r="K29" s="18"/>
      <c r="L29" s="18"/>
      <c r="M29" s="18"/>
      <c r="N29" s="18"/>
      <c r="Q29" s="74" t="s">
        <v>276</v>
      </c>
      <c r="R29" s="40" t="s">
        <v>527</v>
      </c>
      <c r="S29" s="36" t="s">
        <v>528</v>
      </c>
      <c r="T29" s="36" t="s">
        <v>529</v>
      </c>
      <c r="U29" s="36" t="s">
        <v>530</v>
      </c>
      <c r="V29" s="36" t="s">
        <v>531</v>
      </c>
      <c r="W29" s="37" t="s">
        <v>480</v>
      </c>
      <c r="Y29" s="74" t="s">
        <v>276</v>
      </c>
      <c r="Z29" s="40" t="s">
        <v>487</v>
      </c>
      <c r="AA29" s="36" t="s">
        <v>488</v>
      </c>
      <c r="AB29" s="36" t="s">
        <v>489</v>
      </c>
      <c r="AC29" s="36" t="s">
        <v>458</v>
      </c>
      <c r="AD29" s="36" t="s">
        <v>377</v>
      </c>
      <c r="AE29" s="37" t="s">
        <v>490</v>
      </c>
    </row>
    <row r="30" spans="1:32" ht="29.4" thickBot="1" x14ac:dyDescent="0.35">
      <c r="B30" s="67"/>
      <c r="C30" s="21" t="str">
        <f>C$6</f>
        <v>48BU-CS-BIC</v>
      </c>
      <c r="D30" s="22" t="str">
        <f>D$6</f>
        <v>60BU-CS-BIC</v>
      </c>
      <c r="E30" s="22" t="str">
        <f t="shared" ref="E30:M30" si="1">E$6</f>
        <v>52BU-CS-BIC</v>
      </c>
      <c r="F30" s="22" t="str">
        <f t="shared" si="1"/>
        <v>53BU-CS-BIC</v>
      </c>
      <c r="G30" s="22" t="str">
        <f t="shared" si="1"/>
        <v>48BU-CORE-BIC</v>
      </c>
      <c r="H30" s="22" t="str">
        <f t="shared" si="1"/>
        <v>48BU-OUTB-BIC</v>
      </c>
      <c r="I30" s="22" t="str">
        <f t="shared" si="1"/>
        <v>60BU-CORE-BIC</v>
      </c>
      <c r="J30" s="22" t="str">
        <f t="shared" si="1"/>
        <v>60BU-OUT-BIC</v>
      </c>
      <c r="K30" s="22" t="str">
        <f t="shared" si="1"/>
        <v>48BU-CORE-BGW</v>
      </c>
      <c r="L30" s="22" t="str">
        <f t="shared" si="1"/>
        <v>48BU-OUT-BGW</v>
      </c>
      <c r="M30" s="22" t="str">
        <f t="shared" si="1"/>
        <v>60BU-CORE-BGW</v>
      </c>
      <c r="N30" s="23" t="str">
        <f>N$6</f>
        <v>60BU-OUT-BGW</v>
      </c>
      <c r="O30" s="18"/>
      <c r="Q30" s="74" t="s">
        <v>275</v>
      </c>
      <c r="R30" s="40" t="s">
        <v>532</v>
      </c>
      <c r="S30" s="36" t="s">
        <v>533</v>
      </c>
      <c r="T30" s="36" t="s">
        <v>534</v>
      </c>
      <c r="U30" s="36" t="s">
        <v>467</v>
      </c>
      <c r="V30" s="36" t="s">
        <v>377</v>
      </c>
      <c r="W30" s="37" t="s">
        <v>535</v>
      </c>
      <c r="Y30" s="74" t="s">
        <v>275</v>
      </c>
      <c r="Z30" s="40" t="s">
        <v>491</v>
      </c>
      <c r="AA30" s="36" t="s">
        <v>492</v>
      </c>
      <c r="AB30" s="36" t="s">
        <v>493</v>
      </c>
      <c r="AC30" s="36" t="s">
        <v>494</v>
      </c>
      <c r="AD30" s="36" t="s">
        <v>379</v>
      </c>
      <c r="AE30" s="37" t="s">
        <v>376</v>
      </c>
    </row>
    <row r="31" spans="1:32" ht="15" thickBot="1" x14ac:dyDescent="0.35">
      <c r="B31" s="29" t="s">
        <v>2</v>
      </c>
      <c r="C31" s="899" t="s">
        <v>27</v>
      </c>
      <c r="D31" s="916"/>
      <c r="E31" s="916"/>
      <c r="F31" s="916"/>
      <c r="G31" s="916"/>
      <c r="H31" s="916"/>
      <c r="I31" s="916"/>
      <c r="J31" s="916"/>
      <c r="K31" s="916"/>
      <c r="L31" s="916"/>
      <c r="M31" s="916"/>
      <c r="N31" s="900"/>
      <c r="Q31" s="74" t="s">
        <v>16</v>
      </c>
      <c r="R31" s="41" t="s">
        <v>536</v>
      </c>
      <c r="S31" s="91" t="s">
        <v>537</v>
      </c>
      <c r="T31" s="91" t="s">
        <v>488</v>
      </c>
      <c r="U31" s="91" t="s">
        <v>538</v>
      </c>
      <c r="V31" s="91" t="s">
        <v>539</v>
      </c>
      <c r="W31" s="38" t="s">
        <v>540</v>
      </c>
      <c r="Y31" s="74" t="s">
        <v>16</v>
      </c>
      <c r="Z31" s="41" t="s">
        <v>384</v>
      </c>
      <c r="AA31" s="91" t="s">
        <v>367</v>
      </c>
      <c r="AB31" s="91" t="s">
        <v>491</v>
      </c>
      <c r="AC31" s="91" t="s">
        <v>495</v>
      </c>
      <c r="AD31" s="91" t="s">
        <v>496</v>
      </c>
      <c r="AE31" s="38" t="s">
        <v>497</v>
      </c>
    </row>
    <row r="32" spans="1:32" ht="29.25" customHeight="1" x14ac:dyDescent="0.3">
      <c r="B32" s="53" t="s">
        <v>11</v>
      </c>
      <c r="C32" s="901" t="s">
        <v>262</v>
      </c>
      <c r="D32" s="917"/>
      <c r="E32" s="917"/>
      <c r="F32" s="917"/>
      <c r="G32" s="917"/>
      <c r="H32" s="917"/>
      <c r="I32" s="917"/>
      <c r="J32" s="917"/>
      <c r="K32" s="917"/>
      <c r="L32" s="917"/>
      <c r="M32" s="917"/>
      <c r="N32" s="902"/>
      <c r="Q32" s="174"/>
      <c r="R32" s="36"/>
      <c r="S32" s="36"/>
      <c r="T32" s="36"/>
      <c r="U32" s="36"/>
      <c r="V32" s="36"/>
      <c r="W32" s="36"/>
      <c r="Y32" s="174"/>
      <c r="Z32" s="36"/>
      <c r="AA32" s="36"/>
      <c r="AB32" s="36"/>
      <c r="AC32" s="36"/>
      <c r="AD32" s="36"/>
      <c r="AE32" s="36"/>
    </row>
    <row r="33" spans="1:31" x14ac:dyDescent="0.3">
      <c r="B33" s="30" t="s">
        <v>12</v>
      </c>
      <c r="C33" s="901" t="s">
        <v>261</v>
      </c>
      <c r="D33" s="917"/>
      <c r="E33" s="917"/>
      <c r="F33" s="917"/>
      <c r="G33" s="917"/>
      <c r="H33" s="917"/>
      <c r="I33" s="917"/>
      <c r="J33" s="917"/>
      <c r="K33" s="917"/>
      <c r="L33" s="917"/>
      <c r="M33" s="917"/>
      <c r="N33" s="902"/>
    </row>
    <row r="34" spans="1:31" ht="15.75" customHeight="1" x14ac:dyDescent="0.3">
      <c r="B34" s="30" t="s">
        <v>23</v>
      </c>
      <c r="C34" s="901" t="s">
        <v>24</v>
      </c>
      <c r="D34" s="917"/>
      <c r="E34" s="917"/>
      <c r="F34" s="917"/>
      <c r="G34" s="917"/>
      <c r="H34" s="917"/>
      <c r="I34" s="917"/>
      <c r="J34" s="917"/>
      <c r="K34" s="917"/>
      <c r="L34" s="917"/>
      <c r="M34" s="917"/>
      <c r="N34" s="902"/>
      <c r="Q34" s="74" t="s">
        <v>204</v>
      </c>
      <c r="Y34" s="74" t="s">
        <v>205</v>
      </c>
    </row>
    <row r="35" spans="1:31" ht="15" thickBot="1" x14ac:dyDescent="0.35">
      <c r="B35" s="30" t="s">
        <v>4</v>
      </c>
      <c r="C35" s="901" t="s">
        <v>21</v>
      </c>
      <c r="D35" s="917"/>
      <c r="E35" s="917"/>
      <c r="F35" s="917"/>
      <c r="G35" s="917"/>
      <c r="H35" s="917"/>
      <c r="I35" s="917"/>
      <c r="J35" s="917"/>
      <c r="K35" s="917"/>
      <c r="L35" s="917"/>
      <c r="M35" s="917"/>
      <c r="N35" s="902"/>
      <c r="R35" s="44" t="s">
        <v>337</v>
      </c>
      <c r="S35" s="44" t="s">
        <v>338</v>
      </c>
      <c r="T35" s="44" t="s">
        <v>339</v>
      </c>
      <c r="U35" s="74" t="s">
        <v>340</v>
      </c>
      <c r="V35" s="44" t="s">
        <v>341</v>
      </c>
      <c r="W35" s="44" t="s">
        <v>342</v>
      </c>
      <c r="Z35" s="44" t="s">
        <v>337</v>
      </c>
      <c r="AA35" s="44" t="s">
        <v>338</v>
      </c>
      <c r="AB35" s="44" t="s">
        <v>339</v>
      </c>
      <c r="AC35" s="74" t="s">
        <v>340</v>
      </c>
      <c r="AD35" s="44" t="s">
        <v>341</v>
      </c>
      <c r="AE35" s="44" t="s">
        <v>342</v>
      </c>
    </row>
    <row r="36" spans="1:31" x14ac:dyDescent="0.3">
      <c r="B36" s="106" t="s">
        <v>3</v>
      </c>
      <c r="C36" s="101"/>
      <c r="D36" s="102"/>
      <c r="E36" s="102"/>
      <c r="F36" s="102"/>
      <c r="G36" s="102"/>
      <c r="H36" s="102"/>
      <c r="I36" s="102"/>
      <c r="J36" s="102"/>
      <c r="K36" s="102"/>
      <c r="L36" s="102"/>
      <c r="M36" s="102"/>
      <c r="N36" s="103"/>
      <c r="Q36" s="74" t="s">
        <v>274</v>
      </c>
      <c r="R36" s="39" t="s">
        <v>343</v>
      </c>
      <c r="S36" s="34" t="s">
        <v>344</v>
      </c>
      <c r="T36" s="34" t="s">
        <v>345</v>
      </c>
      <c r="U36" s="34" t="s">
        <v>346</v>
      </c>
      <c r="V36" s="34" t="s">
        <v>347</v>
      </c>
      <c r="W36" s="35" t="s">
        <v>346</v>
      </c>
      <c r="Y36" s="74" t="s">
        <v>274</v>
      </c>
      <c r="Z36" s="39" t="s">
        <v>367</v>
      </c>
      <c r="AA36" s="34" t="s">
        <v>358</v>
      </c>
      <c r="AB36" s="34" t="s">
        <v>310</v>
      </c>
      <c r="AC36" s="34" t="s">
        <v>368</v>
      </c>
      <c r="AD36" s="34" t="s">
        <v>369</v>
      </c>
      <c r="AE36" s="35" t="s">
        <v>370</v>
      </c>
    </row>
    <row r="37" spans="1:31" x14ac:dyDescent="0.3">
      <c r="B37" s="30" t="s">
        <v>229</v>
      </c>
      <c r="C37" s="80"/>
      <c r="D37" s="78"/>
      <c r="E37" s="78"/>
      <c r="F37" s="78"/>
      <c r="G37" s="922" t="s">
        <v>247</v>
      </c>
      <c r="H37" s="917"/>
      <c r="I37" s="917"/>
      <c r="J37" s="917"/>
      <c r="K37" s="917"/>
      <c r="L37" s="917"/>
      <c r="M37" s="917"/>
      <c r="N37" s="902"/>
      <c r="Q37" s="74" t="s">
        <v>17</v>
      </c>
      <c r="R37" s="40" t="s">
        <v>348</v>
      </c>
      <c r="S37" s="36" t="s">
        <v>349</v>
      </c>
      <c r="T37" s="36" t="s">
        <v>283</v>
      </c>
      <c r="U37" s="36" t="s">
        <v>350</v>
      </c>
      <c r="V37" s="36" t="s">
        <v>351</v>
      </c>
      <c r="W37" s="37" t="s">
        <v>352</v>
      </c>
      <c r="Y37" s="74" t="s">
        <v>17</v>
      </c>
      <c r="Z37" s="40" t="s">
        <v>371</v>
      </c>
      <c r="AA37" s="36" t="s">
        <v>354</v>
      </c>
      <c r="AB37" s="36" t="s">
        <v>310</v>
      </c>
      <c r="AC37" s="36" t="s">
        <v>372</v>
      </c>
      <c r="AD37" s="36" t="s">
        <v>355</v>
      </c>
      <c r="AE37" s="37" t="s">
        <v>373</v>
      </c>
    </row>
    <row r="38" spans="1:31" ht="15" thickBot="1" x14ac:dyDescent="0.35">
      <c r="B38" s="105" t="s">
        <v>220</v>
      </c>
      <c r="C38" s="903" t="s">
        <v>260</v>
      </c>
      <c r="D38" s="918"/>
      <c r="E38" s="918"/>
      <c r="F38" s="918"/>
      <c r="G38" s="918"/>
      <c r="H38" s="918"/>
      <c r="I38" s="918"/>
      <c r="J38" s="918"/>
      <c r="K38" s="918"/>
      <c r="L38" s="918"/>
      <c r="M38" s="918"/>
      <c r="N38" s="904"/>
      <c r="Q38" s="74" t="s">
        <v>276</v>
      </c>
      <c r="R38" s="40" t="s">
        <v>353</v>
      </c>
      <c r="S38" s="36" t="s">
        <v>354</v>
      </c>
      <c r="T38" s="36" t="s">
        <v>306</v>
      </c>
      <c r="U38" s="36" t="s">
        <v>355</v>
      </c>
      <c r="V38" s="36" t="s">
        <v>356</v>
      </c>
      <c r="W38" s="37" t="s">
        <v>357</v>
      </c>
      <c r="Y38" s="74" t="s">
        <v>276</v>
      </c>
      <c r="Z38" s="40" t="s">
        <v>291</v>
      </c>
      <c r="AA38" s="36" t="s">
        <v>359</v>
      </c>
      <c r="AB38" s="36" t="s">
        <v>374</v>
      </c>
      <c r="AC38" s="36" t="s">
        <v>375</v>
      </c>
      <c r="AD38" s="36" t="s">
        <v>376</v>
      </c>
      <c r="AE38" s="37" t="s">
        <v>377</v>
      </c>
    </row>
    <row r="39" spans="1:31" ht="15" customHeight="1" x14ac:dyDescent="0.3">
      <c r="B39" s="92"/>
      <c r="Q39" s="74" t="s">
        <v>275</v>
      </c>
      <c r="R39" s="40" t="s">
        <v>358</v>
      </c>
      <c r="S39" s="36" t="s">
        <v>359</v>
      </c>
      <c r="T39" s="36" t="s">
        <v>306</v>
      </c>
      <c r="U39" s="36" t="s">
        <v>360</v>
      </c>
      <c r="V39" s="36" t="s">
        <v>361</v>
      </c>
      <c r="W39" s="37" t="s">
        <v>357</v>
      </c>
      <c r="Y39" s="74" t="s">
        <v>275</v>
      </c>
      <c r="Z39" s="40" t="s">
        <v>321</v>
      </c>
      <c r="AA39" s="36" t="s">
        <v>378</v>
      </c>
      <c r="AB39" s="36" t="s">
        <v>374</v>
      </c>
      <c r="AC39" s="36" t="s">
        <v>379</v>
      </c>
      <c r="AD39" s="36" t="s">
        <v>379</v>
      </c>
      <c r="AE39" s="37" t="s">
        <v>377</v>
      </c>
    </row>
    <row r="40" spans="1:31" ht="18" customHeight="1" thickBot="1" x14ac:dyDescent="0.35">
      <c r="B40" s="28"/>
      <c r="Q40" s="74" t="s">
        <v>16</v>
      </c>
      <c r="R40" s="41" t="s">
        <v>362</v>
      </c>
      <c r="S40" s="81" t="s">
        <v>363</v>
      </c>
      <c r="T40" s="81" t="s">
        <v>364</v>
      </c>
      <c r="U40" s="81" t="s">
        <v>365</v>
      </c>
      <c r="V40" s="81" t="s">
        <v>366</v>
      </c>
      <c r="W40" s="38" t="s">
        <v>346</v>
      </c>
      <c r="Y40" s="74" t="s">
        <v>16</v>
      </c>
      <c r="Z40" s="41" t="s">
        <v>380</v>
      </c>
      <c r="AA40" s="81" t="s">
        <v>381</v>
      </c>
      <c r="AB40" s="81" t="s">
        <v>310</v>
      </c>
      <c r="AC40" s="81" t="s">
        <v>382</v>
      </c>
      <c r="AD40" s="81" t="s">
        <v>372</v>
      </c>
      <c r="AE40" s="38" t="s">
        <v>383</v>
      </c>
    </row>
    <row r="41" spans="1:31" ht="16.2" thickBot="1" x14ac:dyDescent="0.35">
      <c r="A41" s="42" t="s">
        <v>121</v>
      </c>
      <c r="B41" s="76" t="s">
        <v>227</v>
      </c>
      <c r="Q41" s="174"/>
      <c r="R41" s="36"/>
      <c r="S41" s="36"/>
      <c r="T41" s="36"/>
      <c r="U41" s="36"/>
      <c r="V41" s="36"/>
      <c r="W41" s="36"/>
      <c r="Y41" s="174"/>
      <c r="Z41" s="36"/>
      <c r="AA41" s="36"/>
      <c r="AB41" s="36"/>
      <c r="AC41" s="36"/>
      <c r="AD41" s="36"/>
      <c r="AE41" s="36"/>
    </row>
    <row r="42" spans="1:31" ht="29.4" thickBot="1" x14ac:dyDescent="0.35">
      <c r="B42" s="67"/>
      <c r="C42" s="21" t="str">
        <f>C$6</f>
        <v>48BU-CS-BIC</v>
      </c>
      <c r="D42" s="22" t="str">
        <f>D$6</f>
        <v>60BU-CS-BIC</v>
      </c>
      <c r="E42" s="22" t="str">
        <f t="shared" ref="E42:M42" si="2">E$6</f>
        <v>52BU-CS-BIC</v>
      </c>
      <c r="F42" s="22" t="str">
        <f t="shared" si="2"/>
        <v>53BU-CS-BIC</v>
      </c>
      <c r="G42" s="22" t="str">
        <f t="shared" si="2"/>
        <v>48BU-CORE-BIC</v>
      </c>
      <c r="H42" s="22" t="str">
        <f t="shared" si="2"/>
        <v>48BU-OUTB-BIC</v>
      </c>
      <c r="I42" s="22" t="str">
        <f t="shared" si="2"/>
        <v>60BU-CORE-BIC</v>
      </c>
      <c r="J42" s="22" t="str">
        <f t="shared" si="2"/>
        <v>60BU-OUT-BIC</v>
      </c>
      <c r="K42" s="22" t="str">
        <f t="shared" si="2"/>
        <v>48BU-CORE-BGW</v>
      </c>
      <c r="L42" s="22" t="str">
        <f t="shared" si="2"/>
        <v>48BU-OUT-BGW</v>
      </c>
      <c r="M42" s="22" t="str">
        <f t="shared" si="2"/>
        <v>60BU-CORE-BGW</v>
      </c>
      <c r="N42" s="23" t="str">
        <f>N$6</f>
        <v>60BU-OUT-BGW</v>
      </c>
      <c r="Z42" s="36"/>
    </row>
    <row r="43" spans="1:31" ht="23.25" customHeight="1" x14ac:dyDescent="0.3">
      <c r="B43" s="29" t="s">
        <v>13</v>
      </c>
      <c r="C43" s="899" t="s">
        <v>265</v>
      </c>
      <c r="D43" s="916"/>
      <c r="E43" s="916"/>
      <c r="F43" s="916"/>
      <c r="G43" s="916"/>
      <c r="H43" s="916"/>
      <c r="I43" s="916"/>
      <c r="J43" s="933"/>
      <c r="K43" s="916" t="s">
        <v>268</v>
      </c>
      <c r="L43" s="916"/>
      <c r="M43" s="916"/>
      <c r="N43" s="900"/>
      <c r="Q43" s="44" t="s">
        <v>208</v>
      </c>
      <c r="Y43" s="44" t="s">
        <v>209</v>
      </c>
    </row>
    <row r="44" spans="1:31" ht="18.600000000000001" thickBot="1" x14ac:dyDescent="0.35">
      <c r="B44" s="53" t="s">
        <v>269</v>
      </c>
      <c r="C44" s="901">
        <v>50</v>
      </c>
      <c r="D44" s="917"/>
      <c r="E44" s="917"/>
      <c r="F44" s="917"/>
      <c r="G44" s="917"/>
      <c r="H44" s="917"/>
      <c r="I44" s="917"/>
      <c r="J44" s="917"/>
      <c r="K44" s="917"/>
      <c r="L44" s="917"/>
      <c r="M44" s="917"/>
      <c r="N44" s="902"/>
      <c r="R44" s="44" t="s">
        <v>337</v>
      </c>
      <c r="S44" s="44" t="s">
        <v>338</v>
      </c>
      <c r="T44" s="44" t="s">
        <v>339</v>
      </c>
      <c r="U44" s="74" t="s">
        <v>340</v>
      </c>
      <c r="V44" s="44" t="s">
        <v>341</v>
      </c>
      <c r="W44" s="44" t="s">
        <v>342</v>
      </c>
      <c r="X44" s="18"/>
      <c r="Z44" s="44" t="s">
        <v>337</v>
      </c>
      <c r="AA44" s="44" t="s">
        <v>338</v>
      </c>
      <c r="AB44" s="44" t="s">
        <v>339</v>
      </c>
      <c r="AC44" s="74" t="s">
        <v>340</v>
      </c>
      <c r="AD44" s="44" t="s">
        <v>341</v>
      </c>
      <c r="AE44" s="44" t="s">
        <v>342</v>
      </c>
    </row>
    <row r="45" spans="1:31" x14ac:dyDescent="0.3">
      <c r="B45" s="96" t="s">
        <v>6</v>
      </c>
      <c r="C45" s="909" t="s">
        <v>266</v>
      </c>
      <c r="D45" s="928"/>
      <c r="E45" s="928"/>
      <c r="F45" s="928"/>
      <c r="G45" s="928"/>
      <c r="H45" s="928"/>
      <c r="I45" s="928"/>
      <c r="J45" s="1002"/>
      <c r="K45" s="928" t="s">
        <v>267</v>
      </c>
      <c r="L45" s="928"/>
      <c r="M45" s="928"/>
      <c r="N45" s="910"/>
      <c r="Q45" s="74" t="s">
        <v>274</v>
      </c>
      <c r="R45" s="39" t="s">
        <v>348</v>
      </c>
      <c r="S45" s="34" t="s">
        <v>384</v>
      </c>
      <c r="T45" s="34" t="s">
        <v>385</v>
      </c>
      <c r="U45" s="34" t="s">
        <v>386</v>
      </c>
      <c r="V45" s="34" t="s">
        <v>387</v>
      </c>
      <c r="W45" s="35" t="s">
        <v>346</v>
      </c>
      <c r="Y45" s="74" t="s">
        <v>274</v>
      </c>
      <c r="Z45" s="39" t="s">
        <v>384</v>
      </c>
      <c r="AA45" s="34" t="s">
        <v>367</v>
      </c>
      <c r="AB45" s="34" t="s">
        <v>323</v>
      </c>
      <c r="AC45" s="34" t="s">
        <v>398</v>
      </c>
      <c r="AD45" s="34" t="s">
        <v>379</v>
      </c>
      <c r="AE45" s="35" t="s">
        <v>372</v>
      </c>
    </row>
    <row r="46" spans="1:31" x14ac:dyDescent="0.3">
      <c r="B46" s="106" t="s">
        <v>14</v>
      </c>
      <c r="C46" s="101"/>
      <c r="D46" s="102"/>
      <c r="E46" s="102"/>
      <c r="F46" s="102"/>
      <c r="G46" s="102"/>
      <c r="H46" s="102"/>
      <c r="I46" s="102"/>
      <c r="J46" s="102"/>
      <c r="K46" s="102"/>
      <c r="L46" s="102"/>
      <c r="M46" s="102"/>
      <c r="N46" s="103"/>
      <c r="Q46" s="74" t="s">
        <v>17</v>
      </c>
      <c r="R46" s="40" t="s">
        <v>388</v>
      </c>
      <c r="S46" s="36" t="s">
        <v>389</v>
      </c>
      <c r="T46" s="36" t="s">
        <v>390</v>
      </c>
      <c r="U46" s="36" t="s">
        <v>350</v>
      </c>
      <c r="V46" s="36" t="s">
        <v>391</v>
      </c>
      <c r="W46" s="37" t="s">
        <v>392</v>
      </c>
      <c r="Y46" s="74" t="s">
        <v>17</v>
      </c>
      <c r="Z46" s="40" t="s">
        <v>406</v>
      </c>
      <c r="AA46" s="36" t="s">
        <v>407</v>
      </c>
      <c r="AB46" s="36" t="s">
        <v>323</v>
      </c>
      <c r="AC46" s="36" t="s">
        <v>397</v>
      </c>
      <c r="AD46" s="36" t="s">
        <v>397</v>
      </c>
      <c r="AE46" s="37" t="s">
        <v>372</v>
      </c>
    </row>
    <row r="47" spans="1:31" x14ac:dyDescent="0.3">
      <c r="B47" s="106" t="s">
        <v>15</v>
      </c>
      <c r="C47" s="101"/>
      <c r="D47" s="102"/>
      <c r="E47" s="102"/>
      <c r="F47" s="102"/>
      <c r="G47" s="102"/>
      <c r="H47" s="102"/>
      <c r="I47" s="102"/>
      <c r="J47" s="102"/>
      <c r="K47" s="102"/>
      <c r="L47" s="102"/>
      <c r="M47" s="102"/>
      <c r="N47" s="103"/>
      <c r="Q47" s="74" t="s">
        <v>276</v>
      </c>
      <c r="R47" s="40" t="s">
        <v>393</v>
      </c>
      <c r="S47" s="36" t="s">
        <v>394</v>
      </c>
      <c r="T47" s="36" t="s">
        <v>395</v>
      </c>
      <c r="U47" s="36" t="s">
        <v>396</v>
      </c>
      <c r="V47" s="36" t="s">
        <v>397</v>
      </c>
      <c r="W47" s="37" t="s">
        <v>398</v>
      </c>
      <c r="Y47" s="74" t="s">
        <v>276</v>
      </c>
      <c r="Z47" s="40" t="s">
        <v>408</v>
      </c>
      <c r="AA47" s="36" t="s">
        <v>409</v>
      </c>
      <c r="AB47" s="36" t="s">
        <v>255</v>
      </c>
      <c r="AC47" s="36" t="s">
        <v>361</v>
      </c>
      <c r="AD47" s="36" t="s">
        <v>361</v>
      </c>
      <c r="AE47" s="37" t="s">
        <v>350</v>
      </c>
    </row>
    <row r="48" spans="1:31" x14ac:dyDescent="0.3">
      <c r="B48" s="96" t="s">
        <v>270</v>
      </c>
      <c r="C48" s="909" t="s">
        <v>263</v>
      </c>
      <c r="D48" s="928"/>
      <c r="E48" s="928"/>
      <c r="F48" s="928"/>
      <c r="G48" s="928"/>
      <c r="H48" s="928"/>
      <c r="I48" s="928"/>
      <c r="J48" s="928"/>
      <c r="K48" s="928"/>
      <c r="L48" s="928"/>
      <c r="M48" s="928"/>
      <c r="N48" s="910"/>
      <c r="Q48" s="74" t="s">
        <v>275</v>
      </c>
      <c r="R48" s="40" t="s">
        <v>399</v>
      </c>
      <c r="S48" s="36" t="s">
        <v>400</v>
      </c>
      <c r="T48" s="36" t="s">
        <v>287</v>
      </c>
      <c r="U48" s="36" t="s">
        <v>361</v>
      </c>
      <c r="V48" s="36" t="s">
        <v>401</v>
      </c>
      <c r="W48" s="37" t="s">
        <v>357</v>
      </c>
      <c r="Y48" s="74" t="s">
        <v>275</v>
      </c>
      <c r="Z48" s="40" t="s">
        <v>358</v>
      </c>
      <c r="AA48" s="36" t="s">
        <v>400</v>
      </c>
      <c r="AB48" s="36" t="s">
        <v>310</v>
      </c>
      <c r="AC48" s="36" t="s">
        <v>378</v>
      </c>
      <c r="AD48" s="36" t="s">
        <v>378</v>
      </c>
      <c r="AE48" s="37" t="s">
        <v>398</v>
      </c>
    </row>
    <row r="49" spans="1:31" ht="15" thickBot="1" x14ac:dyDescent="0.35">
      <c r="B49" s="97" t="s">
        <v>5</v>
      </c>
      <c r="C49" s="911" t="s">
        <v>264</v>
      </c>
      <c r="D49" s="947"/>
      <c r="E49" s="947"/>
      <c r="F49" s="947"/>
      <c r="G49" s="947"/>
      <c r="H49" s="947"/>
      <c r="I49" s="947"/>
      <c r="J49" s="947"/>
      <c r="K49" s="947"/>
      <c r="L49" s="947"/>
      <c r="M49" s="947"/>
      <c r="N49" s="912"/>
      <c r="Q49" s="74" t="s">
        <v>16</v>
      </c>
      <c r="R49" s="41" t="s">
        <v>402</v>
      </c>
      <c r="S49" s="81" t="s">
        <v>403</v>
      </c>
      <c r="T49" s="81" t="s">
        <v>309</v>
      </c>
      <c r="U49" s="81" t="s">
        <v>404</v>
      </c>
      <c r="V49" s="81" t="s">
        <v>405</v>
      </c>
      <c r="W49" s="38" t="s">
        <v>355</v>
      </c>
      <c r="Y49" s="74" t="s">
        <v>16</v>
      </c>
      <c r="Z49" s="41" t="s">
        <v>410</v>
      </c>
      <c r="AA49" s="81" t="s">
        <v>353</v>
      </c>
      <c r="AB49" s="81" t="s">
        <v>411</v>
      </c>
      <c r="AC49" s="81" t="s">
        <v>412</v>
      </c>
      <c r="AD49" s="81" t="s">
        <v>413</v>
      </c>
      <c r="AE49" s="38" t="s">
        <v>414</v>
      </c>
    </row>
    <row r="50" spans="1:31" x14ac:dyDescent="0.3">
      <c r="B50" s="43"/>
      <c r="C50" s="36"/>
      <c r="D50" s="36"/>
      <c r="E50" s="36"/>
      <c r="F50" s="36"/>
      <c r="G50" s="36"/>
      <c r="H50" s="36"/>
      <c r="I50" s="36"/>
      <c r="J50" s="36"/>
      <c r="K50" s="36"/>
      <c r="L50" s="36"/>
      <c r="M50" s="36"/>
      <c r="N50" s="36"/>
      <c r="Q50" s="174"/>
      <c r="R50" s="36"/>
      <c r="S50" s="36"/>
      <c r="T50" s="36"/>
      <c r="U50" s="36"/>
      <c r="V50" s="36"/>
      <c r="W50" s="36"/>
      <c r="Y50" s="174"/>
      <c r="Z50" s="36"/>
      <c r="AA50" s="36"/>
      <c r="AB50" s="36"/>
      <c r="AC50" s="36"/>
      <c r="AD50" s="36"/>
      <c r="AE50" s="36"/>
    </row>
    <row r="51" spans="1:31" x14ac:dyDescent="0.3">
      <c r="B51" s="43"/>
      <c r="C51" s="36"/>
      <c r="D51" s="36"/>
      <c r="E51" s="36"/>
      <c r="F51" s="36"/>
      <c r="G51" s="36"/>
      <c r="H51" s="36"/>
      <c r="I51" s="36"/>
      <c r="J51" s="36"/>
      <c r="K51" s="36"/>
      <c r="L51" s="36"/>
      <c r="M51" s="36"/>
      <c r="N51" s="36"/>
    </row>
    <row r="52" spans="1:31" ht="16.2" thickBot="1" x14ac:dyDescent="0.35">
      <c r="A52" s="42" t="s">
        <v>121</v>
      </c>
      <c r="B52" s="76" t="s">
        <v>230</v>
      </c>
      <c r="C52" s="36"/>
      <c r="D52" s="36"/>
      <c r="E52" s="36"/>
      <c r="F52" s="36"/>
      <c r="G52" s="36"/>
      <c r="H52" s="36"/>
      <c r="I52" s="36"/>
      <c r="J52" s="36"/>
      <c r="K52" s="36"/>
      <c r="L52" s="36"/>
      <c r="M52" s="36"/>
      <c r="N52" s="36"/>
      <c r="Q52" s="44" t="s">
        <v>206</v>
      </c>
      <c r="Y52" s="44" t="s">
        <v>207</v>
      </c>
    </row>
    <row r="53" spans="1:31" ht="29.4" thickBot="1" x14ac:dyDescent="0.35">
      <c r="B53" s="67"/>
      <c r="C53" s="21" t="str">
        <f>C$6</f>
        <v>48BU-CS-BIC</v>
      </c>
      <c r="D53" s="22" t="str">
        <f>D$6</f>
        <v>60BU-CS-BIC</v>
      </c>
      <c r="E53" s="22" t="str">
        <f t="shared" ref="E53:M53" si="3">E$6</f>
        <v>52BU-CS-BIC</v>
      </c>
      <c r="F53" s="22" t="str">
        <f t="shared" si="3"/>
        <v>53BU-CS-BIC</v>
      </c>
      <c r="G53" s="22" t="str">
        <f t="shared" si="3"/>
        <v>48BU-CORE-BIC</v>
      </c>
      <c r="H53" s="22" t="str">
        <f t="shared" si="3"/>
        <v>48BU-OUTB-BIC</v>
      </c>
      <c r="I53" s="22" t="str">
        <f t="shared" si="3"/>
        <v>60BU-CORE-BIC</v>
      </c>
      <c r="J53" s="22" t="str">
        <f t="shared" si="3"/>
        <v>60BU-OUT-BIC</v>
      </c>
      <c r="K53" s="22" t="str">
        <f t="shared" si="3"/>
        <v>48BU-CORE-BGW</v>
      </c>
      <c r="L53" s="22" t="str">
        <f t="shared" si="3"/>
        <v>48BU-OUT-BGW</v>
      </c>
      <c r="M53" s="22" t="str">
        <f t="shared" si="3"/>
        <v>60BU-CORE-BGW</v>
      </c>
      <c r="N53" s="23" t="str">
        <f>N$6</f>
        <v>60BU-OUT-BGW</v>
      </c>
      <c r="R53" s="44" t="s">
        <v>337</v>
      </c>
      <c r="S53" s="44" t="s">
        <v>338</v>
      </c>
      <c r="T53" s="44" t="s">
        <v>339</v>
      </c>
      <c r="U53" s="74" t="s">
        <v>340</v>
      </c>
      <c r="V53" s="44" t="s">
        <v>341</v>
      </c>
      <c r="W53" s="44" t="s">
        <v>342</v>
      </c>
      <c r="Z53" s="44" t="s">
        <v>337</v>
      </c>
      <c r="AA53" s="44" t="s">
        <v>338</v>
      </c>
      <c r="AB53" s="44" t="s">
        <v>339</v>
      </c>
      <c r="AC53" s="74" t="s">
        <v>340</v>
      </c>
      <c r="AD53" s="44" t="s">
        <v>341</v>
      </c>
      <c r="AE53" s="44" t="s">
        <v>342</v>
      </c>
    </row>
    <row r="54" spans="1:31" x14ac:dyDescent="0.3">
      <c r="B54" s="115" t="s">
        <v>34</v>
      </c>
      <c r="C54" s="116"/>
      <c r="D54" s="117"/>
      <c r="E54" s="117"/>
      <c r="F54" s="117"/>
      <c r="G54" s="117"/>
      <c r="H54" s="117"/>
      <c r="I54" s="117"/>
      <c r="J54" s="117"/>
      <c r="K54" s="117"/>
      <c r="L54" s="117"/>
      <c r="M54" s="117"/>
      <c r="N54" s="118"/>
      <c r="Q54" s="74" t="s">
        <v>274</v>
      </c>
      <c r="R54" s="39" t="s">
        <v>403</v>
      </c>
      <c r="S54" s="34" t="s">
        <v>408</v>
      </c>
      <c r="T54" s="34" t="s">
        <v>322</v>
      </c>
      <c r="U54" s="34" t="s">
        <v>346</v>
      </c>
      <c r="V54" s="34" t="s">
        <v>415</v>
      </c>
      <c r="W54" s="35" t="s">
        <v>350</v>
      </c>
      <c r="Y54" s="74" t="s">
        <v>274</v>
      </c>
      <c r="Z54" s="39" t="s">
        <v>424</v>
      </c>
      <c r="AA54" s="34" t="s">
        <v>358</v>
      </c>
      <c r="AB54" s="34" t="s">
        <v>291</v>
      </c>
      <c r="AC54" s="34" t="s">
        <v>425</v>
      </c>
      <c r="AD54" s="34" t="s">
        <v>369</v>
      </c>
      <c r="AE54" s="35" t="s">
        <v>426</v>
      </c>
    </row>
    <row r="55" spans="1:31" x14ac:dyDescent="0.3">
      <c r="B55" s="30" t="s">
        <v>130</v>
      </c>
      <c r="C55" s="901" t="s">
        <v>194</v>
      </c>
      <c r="D55" s="917"/>
      <c r="E55" s="917"/>
      <c r="F55" s="917"/>
      <c r="G55" s="917"/>
      <c r="H55" s="917"/>
      <c r="I55" s="917"/>
      <c r="J55" s="917"/>
      <c r="K55" s="917"/>
      <c r="L55" s="917"/>
      <c r="M55" s="917"/>
      <c r="N55" s="902"/>
      <c r="Q55" s="74" t="s">
        <v>17</v>
      </c>
      <c r="R55" s="40" t="s">
        <v>403</v>
      </c>
      <c r="S55" s="36" t="s">
        <v>408</v>
      </c>
      <c r="T55" s="36" t="s">
        <v>287</v>
      </c>
      <c r="U55" s="36" t="s">
        <v>346</v>
      </c>
      <c r="V55" s="36" t="s">
        <v>413</v>
      </c>
      <c r="W55" s="37" t="s">
        <v>413</v>
      </c>
      <c r="Y55" s="74" t="s">
        <v>17</v>
      </c>
      <c r="Z55" s="40" t="s">
        <v>367</v>
      </c>
      <c r="AA55" s="36" t="s">
        <v>393</v>
      </c>
      <c r="AB55" s="36" t="s">
        <v>427</v>
      </c>
      <c r="AC55" s="36" t="s">
        <v>351</v>
      </c>
      <c r="AD55" s="36" t="s">
        <v>428</v>
      </c>
      <c r="AE55" s="37" t="s">
        <v>365</v>
      </c>
    </row>
    <row r="56" spans="1:31" ht="15" thickBot="1" x14ac:dyDescent="0.35">
      <c r="B56" s="31" t="s">
        <v>131</v>
      </c>
      <c r="C56" s="903" t="s">
        <v>259</v>
      </c>
      <c r="D56" s="918"/>
      <c r="E56" s="918"/>
      <c r="F56" s="918"/>
      <c r="G56" s="918"/>
      <c r="H56" s="918"/>
      <c r="I56" s="918"/>
      <c r="J56" s="918"/>
      <c r="K56" s="918"/>
      <c r="L56" s="918"/>
      <c r="M56" s="918"/>
      <c r="N56" s="904"/>
      <c r="Q56" s="74" t="s">
        <v>276</v>
      </c>
      <c r="R56" s="40" t="s">
        <v>394</v>
      </c>
      <c r="S56" s="36" t="s">
        <v>416</v>
      </c>
      <c r="T56" s="36" t="s">
        <v>417</v>
      </c>
      <c r="U56" s="36" t="s">
        <v>379</v>
      </c>
      <c r="V56" s="36" t="s">
        <v>418</v>
      </c>
      <c r="W56" s="37" t="s">
        <v>376</v>
      </c>
      <c r="Y56" s="74" t="s">
        <v>276</v>
      </c>
      <c r="Z56" s="40" t="s">
        <v>359</v>
      </c>
      <c r="AA56" s="36" t="s">
        <v>429</v>
      </c>
      <c r="AB56" s="36" t="s">
        <v>255</v>
      </c>
      <c r="AC56" s="36" t="s">
        <v>379</v>
      </c>
      <c r="AD56" s="36" t="s">
        <v>355</v>
      </c>
      <c r="AE56" s="37" t="s">
        <v>372</v>
      </c>
    </row>
    <row r="57" spans="1:31" x14ac:dyDescent="0.3">
      <c r="B57" s="43"/>
      <c r="C57" s="36"/>
      <c r="D57" s="36"/>
      <c r="E57" s="36"/>
      <c r="F57" s="36"/>
      <c r="G57" s="36"/>
      <c r="H57" s="36"/>
      <c r="I57" s="36"/>
      <c r="J57" s="36"/>
      <c r="K57" s="36"/>
      <c r="L57" s="36"/>
      <c r="M57" s="36"/>
      <c r="N57" s="36"/>
      <c r="Q57" s="74" t="s">
        <v>275</v>
      </c>
      <c r="R57" s="40" t="s">
        <v>409</v>
      </c>
      <c r="S57" s="36" t="s">
        <v>389</v>
      </c>
      <c r="T57" s="36" t="s">
        <v>419</v>
      </c>
      <c r="U57" s="36" t="s">
        <v>360</v>
      </c>
      <c r="V57" s="36" t="s">
        <v>420</v>
      </c>
      <c r="W57" s="37" t="s">
        <v>421</v>
      </c>
      <c r="Y57" s="74" t="s">
        <v>275</v>
      </c>
      <c r="Z57" s="40" t="s">
        <v>354</v>
      </c>
      <c r="AA57" s="36" t="s">
        <v>378</v>
      </c>
      <c r="AB57" s="36" t="s">
        <v>430</v>
      </c>
      <c r="AC57" s="36" t="s">
        <v>350</v>
      </c>
      <c r="AD57" s="36" t="s">
        <v>431</v>
      </c>
      <c r="AE57" s="37" t="s">
        <v>350</v>
      </c>
    </row>
    <row r="58" spans="1:31" ht="15" thickBot="1" x14ac:dyDescent="0.35">
      <c r="Q58" s="74" t="s">
        <v>16</v>
      </c>
      <c r="R58" s="41" t="s">
        <v>422</v>
      </c>
      <c r="S58" s="81" t="s">
        <v>367</v>
      </c>
      <c r="T58" s="81" t="s">
        <v>334</v>
      </c>
      <c r="U58" s="81" t="s">
        <v>351</v>
      </c>
      <c r="V58" s="81" t="s">
        <v>423</v>
      </c>
      <c r="W58" s="38" t="s">
        <v>369</v>
      </c>
      <c r="Y58" s="74" t="s">
        <v>16</v>
      </c>
      <c r="Z58" s="41" t="s">
        <v>432</v>
      </c>
      <c r="AA58" s="81" t="s">
        <v>433</v>
      </c>
      <c r="AB58" s="81" t="s">
        <v>291</v>
      </c>
      <c r="AC58" s="81" t="s">
        <v>434</v>
      </c>
      <c r="AD58" s="81" t="s">
        <v>346</v>
      </c>
      <c r="AE58" s="38" t="s">
        <v>435</v>
      </c>
    </row>
    <row r="59" spans="1:31" ht="16.2" thickBot="1" x14ac:dyDescent="0.35">
      <c r="A59" s="42" t="s">
        <v>121</v>
      </c>
      <c r="B59" s="76" t="s">
        <v>228</v>
      </c>
      <c r="Q59" s="174"/>
      <c r="R59" s="36"/>
      <c r="S59" s="36"/>
      <c r="T59" s="36"/>
      <c r="U59" s="36"/>
      <c r="V59" s="36"/>
      <c r="W59" s="36"/>
      <c r="Y59" s="174"/>
      <c r="Z59" s="36"/>
      <c r="AA59" s="36"/>
      <c r="AB59" s="36"/>
      <c r="AC59" s="36"/>
      <c r="AD59" s="36"/>
      <c r="AE59" s="36"/>
    </row>
    <row r="60" spans="1:31" ht="29.4" thickBot="1" x14ac:dyDescent="0.35">
      <c r="B60" s="67"/>
      <c r="C60" s="21" t="str">
        <f>C$6</f>
        <v>48BU-CS-BIC</v>
      </c>
      <c r="D60" s="22" t="str">
        <f>D$6</f>
        <v>60BU-CS-BIC</v>
      </c>
      <c r="E60" s="22" t="str">
        <f t="shared" ref="E60:M60" si="4">E$6</f>
        <v>52BU-CS-BIC</v>
      </c>
      <c r="F60" s="22" t="str">
        <f t="shared" si="4"/>
        <v>53BU-CS-BIC</v>
      </c>
      <c r="G60" s="22" t="str">
        <f t="shared" si="4"/>
        <v>48BU-CORE-BIC</v>
      </c>
      <c r="H60" s="22" t="str">
        <f t="shared" si="4"/>
        <v>48BU-OUTB-BIC</v>
      </c>
      <c r="I60" s="22" t="str">
        <f t="shared" si="4"/>
        <v>60BU-CORE-BIC</v>
      </c>
      <c r="J60" s="22" t="str">
        <f t="shared" si="4"/>
        <v>60BU-OUT-BIC</v>
      </c>
      <c r="K60" s="22" t="str">
        <f t="shared" si="4"/>
        <v>48BU-CORE-BGW</v>
      </c>
      <c r="L60" s="22" t="str">
        <f t="shared" si="4"/>
        <v>48BU-OUT-BGW</v>
      </c>
      <c r="M60" s="22" t="str">
        <f t="shared" si="4"/>
        <v>60BU-CORE-BGW</v>
      </c>
      <c r="N60" s="23" t="str">
        <f>N$6</f>
        <v>60BU-OUT-BGW</v>
      </c>
    </row>
    <row r="61" spans="1:31" x14ac:dyDescent="0.3">
      <c r="B61" s="29" t="s">
        <v>231</v>
      </c>
      <c r="C61" s="899" t="s">
        <v>29</v>
      </c>
      <c r="D61" s="916"/>
      <c r="E61" s="916"/>
      <c r="F61" s="933"/>
      <c r="G61" s="934" t="s">
        <v>30</v>
      </c>
      <c r="H61" s="916"/>
      <c r="I61" s="916"/>
      <c r="J61" s="916"/>
      <c r="K61" s="916"/>
      <c r="L61" s="916"/>
      <c r="M61" s="916"/>
      <c r="N61" s="900"/>
      <c r="Q61" s="44" t="s">
        <v>210</v>
      </c>
      <c r="X61" s="44"/>
      <c r="Y61" s="44" t="s">
        <v>211</v>
      </c>
    </row>
    <row r="62" spans="1:31" ht="15" thickBot="1" x14ac:dyDescent="0.35">
      <c r="B62" s="106" t="s">
        <v>822</v>
      </c>
      <c r="C62" s="101"/>
      <c r="D62" s="102"/>
      <c r="E62" s="102"/>
      <c r="F62" s="102"/>
      <c r="G62" s="102"/>
      <c r="H62" s="102"/>
      <c r="I62" s="102"/>
      <c r="J62" s="102"/>
      <c r="K62" s="102"/>
      <c r="L62" s="102"/>
      <c r="M62" s="102"/>
      <c r="N62" s="103"/>
      <c r="R62" s="44" t="s">
        <v>337</v>
      </c>
      <c r="S62" s="44" t="s">
        <v>338</v>
      </c>
      <c r="T62" s="44" t="s">
        <v>339</v>
      </c>
      <c r="U62" s="74" t="s">
        <v>340</v>
      </c>
      <c r="V62" s="44" t="s">
        <v>341</v>
      </c>
      <c r="W62" s="44" t="s">
        <v>342</v>
      </c>
      <c r="Z62" s="44" t="s">
        <v>337</v>
      </c>
      <c r="AA62" s="44" t="s">
        <v>338</v>
      </c>
      <c r="AB62" s="44" t="s">
        <v>339</v>
      </c>
      <c r="AC62" s="74" t="s">
        <v>340</v>
      </c>
      <c r="AD62" s="44" t="s">
        <v>341</v>
      </c>
      <c r="AE62" s="44" t="s">
        <v>342</v>
      </c>
    </row>
    <row r="63" spans="1:31" x14ac:dyDescent="0.3">
      <c r="B63" s="30" t="s">
        <v>232</v>
      </c>
      <c r="C63" s="901"/>
      <c r="D63" s="917"/>
      <c r="E63" s="917"/>
      <c r="F63" s="917"/>
      <c r="G63" s="917"/>
      <c r="H63" s="917"/>
      <c r="I63" s="917"/>
      <c r="J63" s="917"/>
      <c r="K63" s="917"/>
      <c r="L63" s="917"/>
      <c r="M63" s="917"/>
      <c r="N63" s="902"/>
      <c r="Q63" s="74" t="s">
        <v>274</v>
      </c>
      <c r="R63" s="39" t="s">
        <v>436</v>
      </c>
      <c r="S63" s="34" t="s">
        <v>393</v>
      </c>
      <c r="T63" s="34" t="s">
        <v>334</v>
      </c>
      <c r="U63" s="34" t="s">
        <v>370</v>
      </c>
      <c r="V63" s="34" t="s">
        <v>375</v>
      </c>
      <c r="W63" s="35" t="s">
        <v>369</v>
      </c>
      <c r="Y63" s="74" t="s">
        <v>274</v>
      </c>
      <c r="Z63" s="39" t="s">
        <v>343</v>
      </c>
      <c r="AA63" s="34" t="s">
        <v>367</v>
      </c>
      <c r="AB63" s="34" t="s">
        <v>291</v>
      </c>
      <c r="AC63" s="34" t="s">
        <v>442</v>
      </c>
      <c r="AD63" s="34" t="s">
        <v>443</v>
      </c>
      <c r="AE63" s="35" t="s">
        <v>444</v>
      </c>
    </row>
    <row r="64" spans="1:31" ht="23.25" customHeight="1" x14ac:dyDescent="0.3">
      <c r="B64" s="95" t="s">
        <v>233</v>
      </c>
      <c r="C64" s="901"/>
      <c r="D64" s="917"/>
      <c r="E64" s="917"/>
      <c r="F64" s="917"/>
      <c r="G64" s="917"/>
      <c r="H64" s="917"/>
      <c r="I64" s="917"/>
      <c r="J64" s="917"/>
      <c r="K64" s="917"/>
      <c r="L64" s="917"/>
      <c r="M64" s="917"/>
      <c r="N64" s="902"/>
      <c r="Q64" s="74" t="s">
        <v>17</v>
      </c>
      <c r="R64" s="40" t="s">
        <v>393</v>
      </c>
      <c r="S64" s="36" t="s">
        <v>353</v>
      </c>
      <c r="T64" s="36" t="s">
        <v>390</v>
      </c>
      <c r="U64" s="36" t="s">
        <v>369</v>
      </c>
      <c r="V64" s="36" t="s">
        <v>428</v>
      </c>
      <c r="W64" s="37" t="s">
        <v>375</v>
      </c>
      <c r="Y64" s="74" t="s">
        <v>17</v>
      </c>
      <c r="Z64" s="40" t="s">
        <v>354</v>
      </c>
      <c r="AA64" s="36" t="s">
        <v>445</v>
      </c>
      <c r="AB64" s="36" t="s">
        <v>427</v>
      </c>
      <c r="AC64" s="36" t="s">
        <v>383</v>
      </c>
      <c r="AD64" s="36" t="s">
        <v>383</v>
      </c>
      <c r="AE64" s="37" t="s">
        <v>373</v>
      </c>
    </row>
    <row r="65" spans="1:31" ht="53.25" customHeight="1" x14ac:dyDescent="0.3">
      <c r="B65" s="95" t="s">
        <v>234</v>
      </c>
      <c r="C65" s="999" t="s">
        <v>272</v>
      </c>
      <c r="D65" s="1000"/>
      <c r="E65" s="1000"/>
      <c r="F65" s="1000"/>
      <c r="G65" s="1000"/>
      <c r="H65" s="1000"/>
      <c r="I65" s="1000"/>
      <c r="J65" s="1000"/>
      <c r="K65" s="1000"/>
      <c r="L65" s="1000"/>
      <c r="M65" s="1000"/>
      <c r="N65" s="1001"/>
      <c r="Q65" s="74" t="s">
        <v>276</v>
      </c>
      <c r="R65" s="40" t="s">
        <v>400</v>
      </c>
      <c r="S65" s="36" t="s">
        <v>353</v>
      </c>
      <c r="T65" s="36" t="s">
        <v>417</v>
      </c>
      <c r="U65" s="36" t="s">
        <v>421</v>
      </c>
      <c r="V65" s="36" t="s">
        <v>437</v>
      </c>
      <c r="W65" s="37" t="s">
        <v>376</v>
      </c>
      <c r="Y65" s="74" t="s">
        <v>276</v>
      </c>
      <c r="Z65" s="40" t="s">
        <v>378</v>
      </c>
      <c r="AA65" s="36" t="s">
        <v>409</v>
      </c>
      <c r="AB65" s="36" t="s">
        <v>321</v>
      </c>
      <c r="AC65" s="36" t="s">
        <v>352</v>
      </c>
      <c r="AD65" s="36" t="s">
        <v>375</v>
      </c>
      <c r="AE65" s="37" t="s">
        <v>446</v>
      </c>
    </row>
    <row r="66" spans="1:31" ht="44.25" customHeight="1" x14ac:dyDescent="0.3">
      <c r="B66" s="95" t="s">
        <v>236</v>
      </c>
      <c r="C66" s="901"/>
      <c r="D66" s="917"/>
      <c r="E66" s="917"/>
      <c r="F66" s="917"/>
      <c r="G66" s="917"/>
      <c r="H66" s="917"/>
      <c r="I66" s="917"/>
      <c r="J66" s="917"/>
      <c r="K66" s="917"/>
      <c r="L66" s="917"/>
      <c r="M66" s="917"/>
      <c r="N66" s="902"/>
      <c r="Q66" s="74" t="s">
        <v>275</v>
      </c>
      <c r="R66" s="40" t="s">
        <v>367</v>
      </c>
      <c r="S66" s="36" t="s">
        <v>354</v>
      </c>
      <c r="T66" s="36" t="s">
        <v>438</v>
      </c>
      <c r="U66" s="36" t="s">
        <v>350</v>
      </c>
      <c r="V66" s="36" t="s">
        <v>397</v>
      </c>
      <c r="W66" s="37" t="s">
        <v>379</v>
      </c>
      <c r="Y66" s="74" t="s">
        <v>275</v>
      </c>
      <c r="Z66" s="40" t="s">
        <v>378</v>
      </c>
      <c r="AA66" s="36" t="s">
        <v>359</v>
      </c>
      <c r="AB66" s="36" t="s">
        <v>310</v>
      </c>
      <c r="AC66" s="36" t="s">
        <v>375</v>
      </c>
      <c r="AD66" s="36" t="s">
        <v>379</v>
      </c>
      <c r="AE66" s="37" t="s">
        <v>369</v>
      </c>
    </row>
    <row r="67" spans="1:31" ht="15" thickBot="1" x14ac:dyDescent="0.35">
      <c r="A67" s="552"/>
      <c r="B67" s="96" t="s">
        <v>823</v>
      </c>
      <c r="C67" s="909" t="s">
        <v>855</v>
      </c>
      <c r="D67" s="928"/>
      <c r="E67" s="928"/>
      <c r="F67" s="928"/>
      <c r="G67" s="928"/>
      <c r="H67" s="928"/>
      <c r="I67" s="928"/>
      <c r="J67" s="928"/>
      <c r="K67" s="928"/>
      <c r="L67" s="928"/>
      <c r="M67" s="928"/>
      <c r="N67" s="910"/>
      <c r="O67" s="552"/>
      <c r="Q67" s="74" t="s">
        <v>16</v>
      </c>
      <c r="R67" s="41" t="s">
        <v>439</v>
      </c>
      <c r="S67" s="81" t="s">
        <v>409</v>
      </c>
      <c r="T67" s="81" t="s">
        <v>440</v>
      </c>
      <c r="U67" s="81" t="s">
        <v>441</v>
      </c>
      <c r="V67" s="81" t="s">
        <v>357</v>
      </c>
      <c r="W67" s="38" t="s">
        <v>369</v>
      </c>
      <c r="Y67" s="74" t="s">
        <v>16</v>
      </c>
      <c r="Z67" s="41" t="s">
        <v>424</v>
      </c>
      <c r="AA67" s="81" t="s">
        <v>445</v>
      </c>
      <c r="AB67" s="81" t="s">
        <v>291</v>
      </c>
      <c r="AC67" s="81" t="s">
        <v>447</v>
      </c>
      <c r="AD67" s="81" t="s">
        <v>448</v>
      </c>
      <c r="AE67" s="38" t="s">
        <v>449</v>
      </c>
    </row>
    <row r="68" spans="1:31" x14ac:dyDescent="0.3">
      <c r="B68" s="106" t="s">
        <v>235</v>
      </c>
      <c r="C68" s="101"/>
      <c r="D68" s="102"/>
      <c r="E68" s="102"/>
      <c r="F68" s="102"/>
      <c r="G68" s="102"/>
      <c r="H68" s="102"/>
      <c r="I68" s="102"/>
      <c r="J68" s="102"/>
      <c r="K68" s="102"/>
      <c r="L68" s="102"/>
      <c r="M68" s="102"/>
      <c r="N68" s="103"/>
    </row>
    <row r="69" spans="1:31" x14ac:dyDescent="0.3">
      <c r="B69" s="96" t="s">
        <v>37</v>
      </c>
      <c r="C69" s="909" t="s">
        <v>541</v>
      </c>
      <c r="D69" s="928"/>
      <c r="E69" s="928"/>
      <c r="F69" s="928"/>
      <c r="G69" s="928"/>
      <c r="H69" s="928"/>
      <c r="I69" s="928"/>
      <c r="J69" s="928"/>
      <c r="K69" s="928"/>
      <c r="L69" s="928"/>
      <c r="M69" s="928"/>
      <c r="N69" s="910"/>
    </row>
    <row r="70" spans="1:31" x14ac:dyDescent="0.3">
      <c r="B70" s="106" t="s">
        <v>133</v>
      </c>
      <c r="C70" s="101"/>
      <c r="D70" s="102"/>
      <c r="E70" s="102"/>
      <c r="F70" s="102"/>
      <c r="G70" s="102"/>
      <c r="H70" s="102"/>
      <c r="I70" s="102"/>
      <c r="J70" s="102"/>
      <c r="K70" s="102"/>
      <c r="L70" s="102"/>
      <c r="M70" s="102"/>
      <c r="N70" s="103"/>
    </row>
    <row r="71" spans="1:31" ht="15" thickBot="1" x14ac:dyDescent="0.35">
      <c r="B71" s="69" t="s">
        <v>238</v>
      </c>
      <c r="C71" s="903" t="s">
        <v>278</v>
      </c>
      <c r="D71" s="918"/>
      <c r="E71" s="918"/>
      <c r="F71" s="918"/>
      <c r="G71" s="918"/>
      <c r="H71" s="918"/>
      <c r="I71" s="918"/>
      <c r="J71" s="918"/>
      <c r="K71" s="918"/>
      <c r="L71" s="918"/>
      <c r="M71" s="918"/>
      <c r="N71" s="904"/>
    </row>
  </sheetData>
  <sheetProtection algorithmName="SHA-512" hashValue="KUJZXtQmfRfSqCqEx+RFzV/Hqfwxeqn1u8Yrfg6hgkUZ26ZK2x5LHMlZ922KaeNXPA1znRHGPiu7vNw4iz8h9A==" saltValue="BLNOeJYlxg50Bd7x8svJHQ==" spinCount="100000" sheet="1" objects="1" scenarios="1"/>
  <mergeCells count="45">
    <mergeCell ref="B2:C2"/>
    <mergeCell ref="Q5:S5"/>
    <mergeCell ref="Q15:S15"/>
    <mergeCell ref="C7:N7"/>
    <mergeCell ref="C8:E8"/>
    <mergeCell ref="G10:H10"/>
    <mergeCell ref="I10:J10"/>
    <mergeCell ref="K10:L10"/>
    <mergeCell ref="M10:N10"/>
    <mergeCell ref="G8:N8"/>
    <mergeCell ref="C21:F21"/>
    <mergeCell ref="C13:N13"/>
    <mergeCell ref="C26:F26"/>
    <mergeCell ref="C25:N25"/>
    <mergeCell ref="G26:N26"/>
    <mergeCell ref="C18:F18"/>
    <mergeCell ref="C19:F19"/>
    <mergeCell ref="G18:N18"/>
    <mergeCell ref="G19:N19"/>
    <mergeCell ref="C27:N27"/>
    <mergeCell ref="C56:N56"/>
    <mergeCell ref="C55:N55"/>
    <mergeCell ref="C38:N38"/>
    <mergeCell ref="C32:N32"/>
    <mergeCell ref="C34:N34"/>
    <mergeCell ref="C33:N33"/>
    <mergeCell ref="C35:N35"/>
    <mergeCell ref="G37:N37"/>
    <mergeCell ref="C31:N31"/>
    <mergeCell ref="C71:N71"/>
    <mergeCell ref="C65:N65"/>
    <mergeCell ref="C66:N66"/>
    <mergeCell ref="C64:N64"/>
    <mergeCell ref="C43:J43"/>
    <mergeCell ref="K43:N43"/>
    <mergeCell ref="C49:N49"/>
    <mergeCell ref="C45:J45"/>
    <mergeCell ref="K45:N45"/>
    <mergeCell ref="C48:N48"/>
    <mergeCell ref="C44:N44"/>
    <mergeCell ref="C69:N69"/>
    <mergeCell ref="C63:N63"/>
    <mergeCell ref="C61:F61"/>
    <mergeCell ref="G61:N61"/>
    <mergeCell ref="C67:N67"/>
  </mergeCell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59999389629810485"/>
  </sheetPr>
  <dimension ref="A2:AT71"/>
  <sheetViews>
    <sheetView topLeftCell="A43" zoomScale="85" zoomScaleNormal="85" workbookViewId="0">
      <selection activeCell="H20" sqref="H20"/>
    </sheetView>
  </sheetViews>
  <sheetFormatPr baseColWidth="10" defaultColWidth="11.44140625" defaultRowHeight="14.4" x14ac:dyDescent="0.3"/>
  <cols>
    <col min="1" max="1" width="3.44140625" style="33" customWidth="1"/>
    <col min="2" max="2" width="25.88671875" style="27" customWidth="1"/>
    <col min="3" max="18" width="14.6640625" style="33" customWidth="1"/>
    <col min="19" max="19" width="11.44140625" style="33"/>
    <col min="20" max="20" width="3.44140625" style="40" customWidth="1"/>
    <col min="21" max="21" width="13.6640625" style="33" bestFit="1" customWidth="1"/>
    <col min="22" max="23" width="11.44140625" style="33"/>
    <col min="24" max="24" width="8.44140625" style="33" bestFit="1" customWidth="1"/>
    <col min="25" max="30" width="8.33203125" style="33" bestFit="1" customWidth="1"/>
    <col min="31" max="31" width="11.44140625" style="33"/>
    <col min="32" max="32" width="3.44140625" style="33" customWidth="1"/>
    <col min="33" max="16384" width="11.44140625" style="33"/>
  </cols>
  <sheetData>
    <row r="2" spans="1:35" s="18" customFormat="1" ht="18" x14ac:dyDescent="0.3">
      <c r="B2" s="897" t="s">
        <v>129</v>
      </c>
      <c r="C2" s="897"/>
      <c r="T2" s="46"/>
      <c r="U2" s="153" t="s">
        <v>118</v>
      </c>
    </row>
    <row r="3" spans="1:35" s="155" customFormat="1" ht="6.75" customHeight="1" thickBot="1" x14ac:dyDescent="0.35">
      <c r="B3" s="26"/>
      <c r="T3" s="41"/>
    </row>
    <row r="5" spans="1:35" ht="16.5" customHeight="1" thickBot="1" x14ac:dyDescent="0.35">
      <c r="A5" s="42" t="s">
        <v>121</v>
      </c>
      <c r="B5" s="154" t="s">
        <v>224</v>
      </c>
      <c r="C5" s="1004" t="s">
        <v>149</v>
      </c>
      <c r="D5" s="1004"/>
      <c r="E5" s="1004"/>
      <c r="F5" s="1004"/>
      <c r="G5" s="1004"/>
      <c r="H5" s="1004"/>
      <c r="I5" s="1004"/>
      <c r="J5" s="1005"/>
      <c r="K5" s="1004" t="s">
        <v>148</v>
      </c>
      <c r="L5" s="1004"/>
      <c r="M5" s="1004"/>
      <c r="N5" s="1004"/>
      <c r="O5" s="1004"/>
      <c r="P5" s="1004"/>
      <c r="Q5" s="1004"/>
      <c r="R5" s="1004"/>
      <c r="T5" s="48" t="s">
        <v>121</v>
      </c>
      <c r="U5" s="898" t="s">
        <v>146</v>
      </c>
      <c r="V5" s="898"/>
      <c r="W5" s="898"/>
      <c r="AF5" s="73" t="s">
        <v>121</v>
      </c>
      <c r="AG5" s="898" t="s">
        <v>145</v>
      </c>
      <c r="AH5" s="898"/>
      <c r="AI5" s="898"/>
    </row>
    <row r="6" spans="1:35" ht="16.2" thickBot="1" x14ac:dyDescent="0.35">
      <c r="A6" s="42"/>
      <c r="B6" s="154"/>
      <c r="C6" s="11" t="s">
        <v>89</v>
      </c>
      <c r="D6" s="22" t="s">
        <v>90</v>
      </c>
      <c r="E6" s="22" t="s">
        <v>91</v>
      </c>
      <c r="F6" s="22" t="s">
        <v>92</v>
      </c>
      <c r="G6" s="22" t="s">
        <v>93</v>
      </c>
      <c r="H6" s="22" t="s">
        <v>94</v>
      </c>
      <c r="I6" s="22" t="s">
        <v>95</v>
      </c>
      <c r="J6" s="22" t="s">
        <v>96</v>
      </c>
      <c r="K6" s="22" t="s">
        <v>88</v>
      </c>
      <c r="L6" s="22" t="s">
        <v>87</v>
      </c>
      <c r="M6" s="22" t="s">
        <v>97</v>
      </c>
      <c r="N6" s="22" t="s">
        <v>98</v>
      </c>
      <c r="O6" s="22" t="s">
        <v>99</v>
      </c>
      <c r="P6" s="49" t="s">
        <v>100</v>
      </c>
      <c r="Q6" s="49" t="s">
        <v>101</v>
      </c>
      <c r="R6" s="23" t="s">
        <v>102</v>
      </c>
      <c r="T6" s="48"/>
    </row>
    <row r="7" spans="1:35" x14ac:dyDescent="0.3">
      <c r="A7" s="42"/>
      <c r="B7" s="93" t="s">
        <v>219</v>
      </c>
      <c r="C7" s="899" t="s">
        <v>19</v>
      </c>
      <c r="D7" s="916"/>
      <c r="E7" s="916"/>
      <c r="F7" s="916"/>
      <c r="G7" s="916"/>
      <c r="H7" s="933"/>
      <c r="I7" s="934" t="s">
        <v>28</v>
      </c>
      <c r="J7" s="933"/>
      <c r="K7" s="934" t="s">
        <v>19</v>
      </c>
      <c r="L7" s="916"/>
      <c r="M7" s="916"/>
      <c r="N7" s="916"/>
      <c r="O7" s="916"/>
      <c r="P7" s="916"/>
      <c r="Q7" s="916"/>
      <c r="R7" s="900"/>
      <c r="T7" s="48"/>
      <c r="U7" s="1006" t="s">
        <v>162</v>
      </c>
      <c r="V7" s="1007"/>
      <c r="W7" s="724" t="s">
        <v>163</v>
      </c>
      <c r="X7" s="725"/>
      <c r="Y7" s="724"/>
      <c r="Z7" s="726"/>
      <c r="AA7" s="724"/>
      <c r="AB7" s="725"/>
      <c r="AC7" s="724"/>
      <c r="AD7" s="726"/>
      <c r="AE7" s="36"/>
    </row>
    <row r="8" spans="1:35" x14ac:dyDescent="0.3">
      <c r="A8" s="42"/>
      <c r="B8" s="65" t="s">
        <v>195</v>
      </c>
      <c r="C8" s="901" t="s">
        <v>74</v>
      </c>
      <c r="D8" s="917"/>
      <c r="E8" s="917"/>
      <c r="F8" s="923"/>
      <c r="G8" s="922" t="s">
        <v>20</v>
      </c>
      <c r="H8" s="917"/>
      <c r="I8" s="917"/>
      <c r="J8" s="917"/>
      <c r="K8" s="917"/>
      <c r="L8" s="917"/>
      <c r="M8" s="917"/>
      <c r="N8" s="917"/>
      <c r="O8" s="917"/>
      <c r="P8" s="917"/>
      <c r="Q8" s="917"/>
      <c r="R8" s="902"/>
      <c r="T8" s="48"/>
      <c r="U8" s="727"/>
      <c r="V8" s="728" t="s">
        <v>164</v>
      </c>
      <c r="W8" s="728" t="s">
        <v>165</v>
      </c>
      <c r="X8" s="729" t="s">
        <v>166</v>
      </c>
      <c r="Y8" s="728" t="s">
        <v>167</v>
      </c>
      <c r="Z8" s="71" t="s">
        <v>166</v>
      </c>
      <c r="AA8" s="728" t="s">
        <v>165</v>
      </c>
      <c r="AB8" s="729" t="s">
        <v>166</v>
      </c>
      <c r="AC8" s="728" t="s">
        <v>167</v>
      </c>
      <c r="AD8" s="71" t="s">
        <v>166</v>
      </c>
      <c r="AE8" s="36"/>
    </row>
    <row r="9" spans="1:35" x14ac:dyDescent="0.3">
      <c r="A9" s="42"/>
      <c r="B9" s="65" t="s">
        <v>196</v>
      </c>
      <c r="C9" s="901" t="s">
        <v>76</v>
      </c>
      <c r="D9" s="917"/>
      <c r="E9" s="917"/>
      <c r="F9" s="923"/>
      <c r="G9" s="922" t="s">
        <v>75</v>
      </c>
      <c r="H9" s="917"/>
      <c r="I9" s="917"/>
      <c r="J9" s="923"/>
      <c r="K9" s="922" t="s">
        <v>77</v>
      </c>
      <c r="L9" s="923"/>
      <c r="M9" s="922" t="s">
        <v>79</v>
      </c>
      <c r="N9" s="923"/>
      <c r="O9" s="922" t="s">
        <v>77</v>
      </c>
      <c r="P9" s="923"/>
      <c r="Q9" s="922" t="s">
        <v>78</v>
      </c>
      <c r="R9" s="902"/>
      <c r="T9" s="48"/>
      <c r="U9" s="730" t="s">
        <v>168</v>
      </c>
      <c r="V9" s="728" t="s">
        <v>169</v>
      </c>
      <c r="W9" s="731">
        <v>2.99E-3</v>
      </c>
      <c r="X9" s="732">
        <v>2.2200000000000001E-5</v>
      </c>
      <c r="Y9" s="731">
        <v>4.95E-4</v>
      </c>
      <c r="Z9" s="72">
        <v>2.4000000000000001E-5</v>
      </c>
      <c r="AA9" s="728"/>
      <c r="AB9" s="729"/>
      <c r="AC9" s="728"/>
      <c r="AD9" s="71"/>
      <c r="AE9" s="36"/>
    </row>
    <row r="10" spans="1:35" x14ac:dyDescent="0.3">
      <c r="A10" s="42"/>
      <c r="B10" s="65" t="s">
        <v>821</v>
      </c>
      <c r="C10" s="901">
        <v>65.3</v>
      </c>
      <c r="D10" s="917"/>
      <c r="E10" s="917"/>
      <c r="F10" s="923"/>
      <c r="G10" s="922">
        <v>64</v>
      </c>
      <c r="H10" s="923"/>
      <c r="I10" s="922">
        <v>63</v>
      </c>
      <c r="J10" s="923"/>
      <c r="K10" s="922">
        <v>58.2</v>
      </c>
      <c r="L10" s="923"/>
      <c r="M10" s="922">
        <v>61.4</v>
      </c>
      <c r="N10" s="923"/>
      <c r="O10" s="922">
        <v>66.5</v>
      </c>
      <c r="P10" s="923"/>
      <c r="Q10" s="922">
        <v>75.400000000000006</v>
      </c>
      <c r="R10" s="902"/>
      <c r="T10" s="48"/>
      <c r="U10" s="727" t="s">
        <v>170</v>
      </c>
      <c r="V10" s="728"/>
      <c r="W10" s="733" t="s">
        <v>171</v>
      </c>
      <c r="X10" s="729"/>
      <c r="Y10" s="728"/>
      <c r="Z10" s="71"/>
      <c r="AA10" s="733" t="s">
        <v>172</v>
      </c>
      <c r="AB10" s="729"/>
      <c r="AC10" s="728"/>
      <c r="AD10" s="71"/>
      <c r="AE10" s="36"/>
    </row>
    <row r="11" spans="1:35" x14ac:dyDescent="0.3">
      <c r="A11" s="42"/>
      <c r="B11" s="359" t="s">
        <v>876</v>
      </c>
      <c r="C11" s="901">
        <v>23</v>
      </c>
      <c r="D11" s="917"/>
      <c r="E11" s="917"/>
      <c r="F11" s="923"/>
      <c r="G11" s="922">
        <v>28.5</v>
      </c>
      <c r="H11" s="923"/>
      <c r="I11" s="922">
        <v>30</v>
      </c>
      <c r="J11" s="923"/>
      <c r="K11" s="922">
        <v>20</v>
      </c>
      <c r="L11" s="923"/>
      <c r="M11" s="922">
        <v>23</v>
      </c>
      <c r="N11" s="923"/>
      <c r="O11" s="922">
        <v>22</v>
      </c>
      <c r="P11" s="923"/>
      <c r="Q11" s="922">
        <v>23</v>
      </c>
      <c r="R11" s="902"/>
      <c r="S11" s="300"/>
      <c r="T11" s="48"/>
      <c r="U11" s="727" t="s">
        <v>173</v>
      </c>
      <c r="V11" s="734">
        <v>7</v>
      </c>
      <c r="W11" s="731">
        <v>7.6400000000000001E-3</v>
      </c>
      <c r="X11" s="732">
        <v>0</v>
      </c>
      <c r="Y11" s="731">
        <v>6.2600000000000004E-4</v>
      </c>
      <c r="Z11" s="72">
        <v>1.8300000000000001E-5</v>
      </c>
      <c r="AA11" s="731">
        <v>1.43E-2</v>
      </c>
      <c r="AB11" s="732">
        <v>1.06E-4</v>
      </c>
      <c r="AC11" s="731">
        <v>1.54E-2</v>
      </c>
      <c r="AD11" s="72">
        <v>7.4600000000000003E-4</v>
      </c>
      <c r="AE11" s="36"/>
    </row>
    <row r="12" spans="1:35" x14ac:dyDescent="0.3">
      <c r="A12" s="42"/>
      <c r="B12" s="359" t="s">
        <v>237</v>
      </c>
      <c r="C12" s="901" t="s">
        <v>588</v>
      </c>
      <c r="D12" s="917"/>
      <c r="E12" s="917"/>
      <c r="F12" s="923"/>
      <c r="G12" s="922" t="s">
        <v>589</v>
      </c>
      <c r="H12" s="923"/>
      <c r="I12" s="922" t="s">
        <v>590</v>
      </c>
      <c r="J12" s="923"/>
      <c r="K12" s="922" t="s">
        <v>591</v>
      </c>
      <c r="L12" s="923"/>
      <c r="M12" s="922" t="s">
        <v>592</v>
      </c>
      <c r="N12" s="923"/>
      <c r="O12" s="922" t="s">
        <v>593</v>
      </c>
      <c r="P12" s="923"/>
      <c r="Q12" s="922" t="s">
        <v>594</v>
      </c>
      <c r="R12" s="902"/>
      <c r="S12" s="300"/>
      <c r="T12" s="48"/>
      <c r="U12" s="727"/>
      <c r="V12" s="734">
        <v>28</v>
      </c>
      <c r="W12" s="731">
        <v>9.6299999999999997E-3</v>
      </c>
      <c r="X12" s="732">
        <v>5.0500000000000001E-5</v>
      </c>
      <c r="Y12" s="731">
        <v>1.0300000000000001E-3</v>
      </c>
      <c r="Z12" s="72">
        <v>2.4600000000000002E-5</v>
      </c>
      <c r="AA12" s="731">
        <v>1.6299999999999999E-2</v>
      </c>
      <c r="AB12" s="732">
        <v>1.21E-4</v>
      </c>
      <c r="AC12" s="731">
        <v>0.02</v>
      </c>
      <c r="AD12" s="72">
        <v>9.68E-4</v>
      </c>
      <c r="AE12" s="36"/>
    </row>
    <row r="13" spans="1:35" ht="15" thickBot="1" x14ac:dyDescent="0.35">
      <c r="A13" s="42"/>
      <c r="B13" s="66" t="s">
        <v>220</v>
      </c>
      <c r="C13" s="903" t="s">
        <v>80</v>
      </c>
      <c r="D13" s="918"/>
      <c r="E13" s="918"/>
      <c r="F13" s="918"/>
      <c r="G13" s="918"/>
      <c r="H13" s="918"/>
      <c r="I13" s="918"/>
      <c r="J13" s="918"/>
      <c r="K13" s="918"/>
      <c r="L13" s="918"/>
      <c r="M13" s="918"/>
      <c r="N13" s="918"/>
      <c r="O13" s="918"/>
      <c r="P13" s="918"/>
      <c r="Q13" s="918"/>
      <c r="R13" s="904"/>
      <c r="T13" s="48"/>
      <c r="U13" s="727"/>
      <c r="V13" s="734">
        <v>90</v>
      </c>
      <c r="W13" s="731">
        <v>1.1599999999999999E-2</v>
      </c>
      <c r="X13" s="732">
        <v>5.0800000000000002E-5</v>
      </c>
      <c r="Y13" s="731">
        <v>1.4400000000000001E-3</v>
      </c>
      <c r="Z13" s="72">
        <v>2.6599999999999999E-5</v>
      </c>
      <c r="AA13" s="731">
        <v>1.78E-2</v>
      </c>
      <c r="AB13" s="732">
        <v>1.3300000000000001E-4</v>
      </c>
      <c r="AC13" s="731">
        <v>2.29E-2</v>
      </c>
      <c r="AD13" s="72">
        <v>1.1100000000000001E-3</v>
      </c>
      <c r="AE13" s="36"/>
    </row>
    <row r="14" spans="1:35" x14ac:dyDescent="0.3">
      <c r="A14" s="42"/>
      <c r="B14" s="43"/>
      <c r="C14" s="36"/>
      <c r="D14" s="36"/>
      <c r="E14" s="36"/>
      <c r="F14" s="36"/>
      <c r="G14" s="36"/>
      <c r="H14" s="36"/>
      <c r="I14" s="36"/>
      <c r="J14" s="36"/>
      <c r="K14" s="36"/>
      <c r="L14" s="36"/>
      <c r="M14" s="36"/>
      <c r="N14" s="36"/>
      <c r="O14" s="36"/>
      <c r="P14" s="36"/>
      <c r="Q14" s="36"/>
      <c r="R14" s="36"/>
      <c r="U14" s="727"/>
      <c r="V14" s="728"/>
      <c r="W14" s="728"/>
      <c r="X14" s="729"/>
      <c r="Y14" s="728"/>
      <c r="Z14" s="71"/>
      <c r="AA14" s="728"/>
      <c r="AB14" s="729"/>
      <c r="AC14" s="728"/>
      <c r="AD14" s="71"/>
      <c r="AE14" s="36"/>
    </row>
    <row r="15" spans="1:35" ht="15.6" x14ac:dyDescent="0.3">
      <c r="A15" s="42"/>
      <c r="B15" s="154"/>
      <c r="U15" s="730" t="s">
        <v>174</v>
      </c>
      <c r="V15" s="728" t="s">
        <v>169</v>
      </c>
      <c r="W15" s="731">
        <v>6.2500000000000001E-4</v>
      </c>
      <c r="X15" s="732">
        <v>6.0299999999999999E-6</v>
      </c>
      <c r="Y15" s="731">
        <v>9.859999999999999E-4</v>
      </c>
      <c r="Z15" s="72">
        <v>5.77E-5</v>
      </c>
      <c r="AA15" s="728"/>
      <c r="AB15" s="729"/>
      <c r="AC15" s="728"/>
      <c r="AD15" s="71"/>
      <c r="AE15" s="36"/>
    </row>
    <row r="16" spans="1:35" ht="16.2" thickBot="1" x14ac:dyDescent="0.35">
      <c r="A16" s="42" t="s">
        <v>121</v>
      </c>
      <c r="B16" s="154" t="s">
        <v>225</v>
      </c>
      <c r="C16" s="1004" t="s">
        <v>149</v>
      </c>
      <c r="D16" s="1004"/>
      <c r="E16" s="1004"/>
      <c r="F16" s="1004"/>
      <c r="G16" s="1004"/>
      <c r="H16" s="1004"/>
      <c r="I16" s="1004"/>
      <c r="J16" s="1005"/>
      <c r="K16" s="1004" t="s">
        <v>148</v>
      </c>
      <c r="L16" s="1004"/>
      <c r="M16" s="1004"/>
      <c r="N16" s="1004"/>
      <c r="O16" s="1004"/>
      <c r="P16" s="1004"/>
      <c r="Q16" s="1004"/>
      <c r="R16" s="1004"/>
      <c r="U16" s="727" t="s">
        <v>175</v>
      </c>
      <c r="V16" s="728"/>
      <c r="W16" s="733" t="s">
        <v>171</v>
      </c>
      <c r="X16" s="729"/>
      <c r="Y16" s="728"/>
      <c r="Z16" s="71"/>
      <c r="AA16" s="733" t="s">
        <v>172</v>
      </c>
      <c r="AB16" s="729"/>
      <c r="AC16" s="728"/>
      <c r="AD16" s="71"/>
      <c r="AE16" s="36"/>
    </row>
    <row r="17" spans="1:46" ht="18.600000000000001" thickBot="1" x14ac:dyDescent="0.35">
      <c r="B17" s="63"/>
      <c r="C17" s="21" t="str">
        <f>C$6</f>
        <v>KKL-C-BWR_O</v>
      </c>
      <c r="D17" s="22" t="str">
        <f>D$6</f>
        <v>KKL-C-BWR_C</v>
      </c>
      <c r="E17" s="22" t="str">
        <f>E$6</f>
        <v>KKL-C-RIM_O</v>
      </c>
      <c r="F17" s="22" t="str">
        <f t="shared" ref="F17:Q17" si="0">F$6</f>
        <v>KKL-C-RIM_C</v>
      </c>
      <c r="G17" s="22" t="str">
        <f t="shared" si="0"/>
        <v>KKG-C_O</v>
      </c>
      <c r="H17" s="22" t="str">
        <f t="shared" si="0"/>
        <v>KKG-C_C</v>
      </c>
      <c r="I17" s="22" t="str">
        <f t="shared" si="0"/>
        <v>KKG-E_O</v>
      </c>
      <c r="J17" s="22" t="str">
        <f t="shared" si="0"/>
        <v>KKG-E_C</v>
      </c>
      <c r="K17" s="22" t="str">
        <f t="shared" si="0"/>
        <v>4I8_O</v>
      </c>
      <c r="L17" s="22" t="str">
        <f t="shared" si="0"/>
        <v>4I8_C</v>
      </c>
      <c r="M17" s="22" t="str">
        <f t="shared" si="0"/>
        <v>SUT_O</v>
      </c>
      <c r="N17" s="22" t="str">
        <f t="shared" si="0"/>
        <v>SUT_C</v>
      </c>
      <c r="O17" s="22" t="str">
        <f t="shared" si="0"/>
        <v>3V5_O</v>
      </c>
      <c r="P17" s="22" t="str">
        <f t="shared" si="0"/>
        <v>3V5_C</v>
      </c>
      <c r="Q17" s="22" t="str">
        <f t="shared" si="0"/>
        <v>AM2_O</v>
      </c>
      <c r="R17" s="23" t="str">
        <f>R$6</f>
        <v>AM2_C</v>
      </c>
      <c r="U17" s="727" t="s">
        <v>176</v>
      </c>
      <c r="V17" s="734">
        <v>7</v>
      </c>
      <c r="W17" s="731">
        <v>2.33E-3</v>
      </c>
      <c r="X17" s="732">
        <v>4.3800000000000001E-5</v>
      </c>
      <c r="Y17" s="731">
        <v>1.08E-3</v>
      </c>
      <c r="Z17" s="72">
        <v>2.51E-5</v>
      </c>
      <c r="AA17" s="731">
        <v>9.2499999999999995E-3</v>
      </c>
      <c r="AB17" s="732">
        <v>8.9099999999999997E-5</v>
      </c>
      <c r="AC17" s="731">
        <v>1.2500000000000001E-2</v>
      </c>
      <c r="AD17" s="72">
        <v>7.3099999999999999E-4</v>
      </c>
      <c r="AE17" s="68"/>
      <c r="AF17" s="18"/>
      <c r="AG17" s="18"/>
      <c r="AH17" s="18"/>
      <c r="AI17" s="18"/>
      <c r="AJ17" s="18"/>
      <c r="AK17" s="18"/>
      <c r="AL17" s="18"/>
      <c r="AM17" s="18"/>
      <c r="AN17" s="18"/>
      <c r="AO17" s="18"/>
      <c r="AP17" s="18"/>
      <c r="AQ17" s="18"/>
      <c r="AR17" s="18"/>
      <c r="AS17" s="18"/>
      <c r="AT17" s="18"/>
    </row>
    <row r="18" spans="1:46" x14ac:dyDescent="0.3">
      <c r="B18" s="65" t="s">
        <v>221</v>
      </c>
      <c r="C18" s="634" t="s">
        <v>10</v>
      </c>
      <c r="D18" s="635" t="s">
        <v>81</v>
      </c>
      <c r="E18" s="635" t="s">
        <v>10</v>
      </c>
      <c r="F18" s="635" t="s">
        <v>81</v>
      </c>
      <c r="G18" s="635" t="s">
        <v>10</v>
      </c>
      <c r="H18" s="635" t="s">
        <v>81</v>
      </c>
      <c r="I18" s="635" t="s">
        <v>10</v>
      </c>
      <c r="J18" s="635" t="s">
        <v>81</v>
      </c>
      <c r="K18" s="635" t="s">
        <v>10</v>
      </c>
      <c r="L18" s="635" t="s">
        <v>81</v>
      </c>
      <c r="M18" s="635" t="s">
        <v>10</v>
      </c>
      <c r="N18" s="635" t="s">
        <v>81</v>
      </c>
      <c r="O18" s="635" t="s">
        <v>10</v>
      </c>
      <c r="P18" s="635" t="s">
        <v>81</v>
      </c>
      <c r="Q18" s="635" t="s">
        <v>10</v>
      </c>
      <c r="R18" s="636" t="s">
        <v>81</v>
      </c>
      <c r="U18" s="727"/>
      <c r="V18" s="734">
        <v>28</v>
      </c>
      <c r="W18" s="731">
        <v>5.8900000000000003E-3</v>
      </c>
      <c r="X18" s="732">
        <v>4.3999999999999999E-5</v>
      </c>
      <c r="Y18" s="731">
        <v>1.57E-3</v>
      </c>
      <c r="Z18" s="72">
        <v>2.7500000000000001E-5</v>
      </c>
      <c r="AA18" s="731">
        <v>1.15E-2</v>
      </c>
      <c r="AB18" s="732">
        <v>1.11E-4</v>
      </c>
      <c r="AC18" s="731">
        <v>1.8700000000000001E-2</v>
      </c>
      <c r="AD18" s="72">
        <v>1.09E-3</v>
      </c>
    </row>
    <row r="19" spans="1:46" x14ac:dyDescent="0.3">
      <c r="A19" s="552"/>
      <c r="B19" s="493" t="s">
        <v>1086</v>
      </c>
      <c r="C19" s="656" t="s">
        <v>172</v>
      </c>
      <c r="D19" s="628" t="s">
        <v>645</v>
      </c>
      <c r="E19" s="628" t="s">
        <v>172</v>
      </c>
      <c r="F19" s="628" t="s">
        <v>645</v>
      </c>
      <c r="G19" s="628" t="s">
        <v>172</v>
      </c>
      <c r="H19" s="628" t="s">
        <v>645</v>
      </c>
      <c r="I19" s="628" t="s">
        <v>172</v>
      </c>
      <c r="J19" s="628" t="s">
        <v>645</v>
      </c>
      <c r="K19" s="628" t="s">
        <v>1095</v>
      </c>
      <c r="L19" s="628" t="s">
        <v>645</v>
      </c>
      <c r="M19" s="628" t="s">
        <v>1095</v>
      </c>
      <c r="N19" s="628" t="s">
        <v>645</v>
      </c>
      <c r="O19" s="628" t="s">
        <v>1095</v>
      </c>
      <c r="P19" s="628" t="s">
        <v>645</v>
      </c>
      <c r="Q19" s="628" t="s">
        <v>1095</v>
      </c>
      <c r="R19" s="157" t="s">
        <v>645</v>
      </c>
      <c r="S19" s="552"/>
      <c r="U19" s="727"/>
      <c r="V19" s="734">
        <v>90</v>
      </c>
      <c r="W19" s="731">
        <v>9.3500000000000007E-3</v>
      </c>
      <c r="X19" s="732">
        <v>9.5799999999999998E-5</v>
      </c>
      <c r="Y19" s="731">
        <v>3.1900000000000001E-3</v>
      </c>
      <c r="Z19" s="72">
        <v>3.7300000000000001E-4</v>
      </c>
      <c r="AA19" s="731">
        <v>1.2999999999999999E-2</v>
      </c>
      <c r="AB19" s="732">
        <v>1.25E-4</v>
      </c>
      <c r="AC19" s="731">
        <v>2.1600000000000001E-2</v>
      </c>
      <c r="AD19" s="72">
        <v>1.2600000000000001E-3</v>
      </c>
    </row>
    <row r="20" spans="1:46" ht="72" x14ac:dyDescent="0.3">
      <c r="B20" s="65" t="s">
        <v>223</v>
      </c>
      <c r="C20" s="50" t="s">
        <v>1144</v>
      </c>
      <c r="D20" s="51" t="s">
        <v>1145</v>
      </c>
      <c r="E20" s="51" t="s">
        <v>1146</v>
      </c>
      <c r="F20" s="51" t="s">
        <v>1147</v>
      </c>
      <c r="G20" s="51" t="s">
        <v>1148</v>
      </c>
      <c r="H20" s="51" t="s">
        <v>1149</v>
      </c>
      <c r="I20" s="51" t="s">
        <v>1148</v>
      </c>
      <c r="J20" s="51" t="s">
        <v>1149</v>
      </c>
      <c r="K20" s="51" t="s">
        <v>1150</v>
      </c>
      <c r="L20" s="51" t="s">
        <v>1151</v>
      </c>
      <c r="M20" s="51" t="s">
        <v>1150</v>
      </c>
      <c r="N20" s="51" t="s">
        <v>1151</v>
      </c>
      <c r="O20" s="51" t="s">
        <v>1150</v>
      </c>
      <c r="P20" s="51" t="s">
        <v>1151</v>
      </c>
      <c r="Q20" s="51" t="s">
        <v>1150</v>
      </c>
      <c r="R20" s="52" t="s">
        <v>1151</v>
      </c>
      <c r="U20" s="727"/>
      <c r="V20" s="728"/>
      <c r="W20" s="728"/>
      <c r="X20" s="729"/>
      <c r="Y20" s="728"/>
      <c r="Z20" s="71"/>
      <c r="AA20" s="728"/>
      <c r="AB20" s="729"/>
      <c r="AC20" s="728"/>
      <c r="AD20" s="71"/>
    </row>
    <row r="21" spans="1:46" x14ac:dyDescent="0.3">
      <c r="B21" s="65" t="s">
        <v>119</v>
      </c>
      <c r="C21" s="930">
        <v>20</v>
      </c>
      <c r="D21" s="931"/>
      <c r="E21" s="931"/>
      <c r="F21" s="931"/>
      <c r="G21" s="931"/>
      <c r="H21" s="931"/>
      <c r="I21" s="931"/>
      <c r="J21" s="931"/>
      <c r="K21" s="931"/>
      <c r="L21" s="931"/>
      <c r="M21" s="931"/>
      <c r="N21" s="931"/>
      <c r="O21" s="931"/>
      <c r="P21" s="931"/>
      <c r="Q21" s="931"/>
      <c r="R21" s="938"/>
      <c r="U21" s="730" t="s">
        <v>177</v>
      </c>
      <c r="V21" s="728" t="s">
        <v>169</v>
      </c>
      <c r="W21" s="731">
        <v>1.1299999999999999E-3</v>
      </c>
      <c r="X21" s="732">
        <v>1.1600000000000001E-5</v>
      </c>
      <c r="Y21" s="731">
        <v>2.1800000000000001E-3</v>
      </c>
      <c r="Z21" s="72">
        <v>1.08E-4</v>
      </c>
      <c r="AA21" s="735"/>
      <c r="AB21" s="729"/>
      <c r="AC21" s="728"/>
      <c r="AD21" s="71"/>
    </row>
    <row r="22" spans="1:46" x14ac:dyDescent="0.3">
      <c r="B22" s="65" t="s">
        <v>222</v>
      </c>
      <c r="C22" s="930" t="s">
        <v>108</v>
      </c>
      <c r="D22" s="931"/>
      <c r="E22" s="931" t="s">
        <v>107</v>
      </c>
      <c r="F22" s="931"/>
      <c r="G22" s="931" t="s">
        <v>108</v>
      </c>
      <c r="H22" s="931"/>
      <c r="I22" s="931"/>
      <c r="J22" s="931"/>
      <c r="K22" s="931"/>
      <c r="L22" s="931"/>
      <c r="M22" s="931"/>
      <c r="N22" s="931"/>
      <c r="O22" s="931"/>
      <c r="P22" s="931"/>
      <c r="Q22" s="931"/>
      <c r="R22" s="938"/>
      <c r="U22" s="727" t="s">
        <v>178</v>
      </c>
      <c r="V22" s="728"/>
      <c r="W22" s="733" t="s">
        <v>171</v>
      </c>
      <c r="X22" s="729"/>
      <c r="Y22" s="728"/>
      <c r="Z22" s="71"/>
      <c r="AA22" s="736" t="s">
        <v>172</v>
      </c>
      <c r="AB22" s="729"/>
      <c r="AC22" s="728"/>
      <c r="AD22" s="71"/>
    </row>
    <row r="23" spans="1:46" x14ac:dyDescent="0.3">
      <c r="B23" s="100" t="s">
        <v>199</v>
      </c>
      <c r="C23" s="101"/>
      <c r="D23" s="159"/>
      <c r="E23" s="159"/>
      <c r="F23" s="159"/>
      <c r="G23" s="159"/>
      <c r="H23" s="159"/>
      <c r="I23" s="159"/>
      <c r="J23" s="159"/>
      <c r="K23" s="159"/>
      <c r="L23" s="159"/>
      <c r="M23" s="159"/>
      <c r="N23" s="159"/>
      <c r="O23" s="159"/>
      <c r="P23" s="159"/>
      <c r="Q23" s="159"/>
      <c r="R23" s="160"/>
      <c r="U23" s="727" t="s">
        <v>179</v>
      </c>
      <c r="V23" s="734">
        <v>7</v>
      </c>
      <c r="W23" s="731">
        <v>9.8999999999999999E-4</v>
      </c>
      <c r="X23" s="732">
        <v>9.9000000000000001E-6</v>
      </c>
      <c r="Y23" s="731">
        <v>7.1000000000000002E-4</v>
      </c>
      <c r="Z23" s="72">
        <v>1.31E-5</v>
      </c>
      <c r="AA23" s="731">
        <v>8.4499999999999992E-3</v>
      </c>
      <c r="AB23" s="732">
        <v>8.6799999999999996E-5</v>
      </c>
      <c r="AC23" s="731">
        <v>1.23E-2</v>
      </c>
      <c r="AD23" s="72">
        <v>6.0599999999999998E-4</v>
      </c>
    </row>
    <row r="24" spans="1:46" x14ac:dyDescent="0.3">
      <c r="A24" s="300"/>
      <c r="B24" s="100" t="s">
        <v>879</v>
      </c>
      <c r="C24" s="101"/>
      <c r="D24" s="375"/>
      <c r="E24" s="375"/>
      <c r="F24" s="375"/>
      <c r="G24" s="375"/>
      <c r="H24" s="375"/>
      <c r="I24" s="375"/>
      <c r="J24" s="375"/>
      <c r="K24" s="375"/>
      <c r="L24" s="375"/>
      <c r="M24" s="375"/>
      <c r="N24" s="375"/>
      <c r="O24" s="375"/>
      <c r="P24" s="375"/>
      <c r="Q24" s="375"/>
      <c r="R24" s="376"/>
      <c r="S24" s="300"/>
      <c r="U24" s="727"/>
      <c r="V24" s="734">
        <v>28</v>
      </c>
      <c r="W24" s="731">
        <v>4.5300000000000002E-3</v>
      </c>
      <c r="X24" s="732">
        <v>8.0599999999999994E-5</v>
      </c>
      <c r="Y24" s="731">
        <v>1.4300000000000001E-3</v>
      </c>
      <c r="Z24" s="72">
        <v>4.1600000000000002E-5</v>
      </c>
      <c r="AA24" s="731">
        <v>1.2200000000000001E-2</v>
      </c>
      <c r="AB24" s="732">
        <v>1.25E-4</v>
      </c>
      <c r="AC24" s="731">
        <v>1.9300000000000001E-2</v>
      </c>
      <c r="AD24" s="72">
        <v>9.5200000000000005E-4</v>
      </c>
    </row>
    <row r="25" spans="1:46" x14ac:dyDescent="0.3">
      <c r="B25" s="65" t="s">
        <v>56</v>
      </c>
      <c r="C25" s="930" t="s">
        <v>150</v>
      </c>
      <c r="D25" s="931"/>
      <c r="E25" s="931"/>
      <c r="F25" s="931"/>
      <c r="G25" s="931"/>
      <c r="H25" s="931"/>
      <c r="I25" s="931"/>
      <c r="J25" s="931"/>
      <c r="K25" s="931" t="s">
        <v>153</v>
      </c>
      <c r="L25" s="931"/>
      <c r="M25" s="931"/>
      <c r="N25" s="931"/>
      <c r="O25" s="931"/>
      <c r="P25" s="931"/>
      <c r="Q25" s="931"/>
      <c r="R25" s="938"/>
      <c r="U25" s="727"/>
      <c r="V25" s="734">
        <v>90</v>
      </c>
      <c r="W25" s="731">
        <v>1.2200000000000001E-2</v>
      </c>
      <c r="X25" s="732">
        <v>1E-4</v>
      </c>
      <c r="Y25" s="731">
        <v>2.0899999999999998E-3</v>
      </c>
      <c r="Z25" s="72">
        <v>4.71E-5</v>
      </c>
      <c r="AA25" s="731">
        <v>1.4E-2</v>
      </c>
      <c r="AB25" s="732">
        <v>1.4300000000000001E-4</v>
      </c>
      <c r="AC25" s="731">
        <v>2.2800000000000001E-2</v>
      </c>
      <c r="AD25" s="72">
        <v>1.1299999999999999E-3</v>
      </c>
    </row>
    <row r="26" spans="1:46" s="18" customFormat="1" ht="18.600000000000001" thickBot="1" x14ac:dyDescent="0.35">
      <c r="A26" s="33"/>
      <c r="B26" s="66" t="s">
        <v>220</v>
      </c>
      <c r="C26" s="903" t="s">
        <v>584</v>
      </c>
      <c r="D26" s="918"/>
      <c r="E26" s="918"/>
      <c r="F26" s="918"/>
      <c r="G26" s="918"/>
      <c r="H26" s="918"/>
      <c r="I26" s="918"/>
      <c r="J26" s="918"/>
      <c r="K26" s="918"/>
      <c r="L26" s="918"/>
      <c r="M26" s="918"/>
      <c r="N26" s="918"/>
      <c r="O26" s="918"/>
      <c r="P26" s="918"/>
      <c r="Q26" s="918"/>
      <c r="R26" s="904"/>
      <c r="S26" s="33"/>
      <c r="T26" s="47"/>
      <c r="U26" s="727"/>
      <c r="V26" s="728"/>
      <c r="W26" s="728"/>
      <c r="X26" s="729"/>
      <c r="Y26" s="728"/>
      <c r="Z26" s="71"/>
      <c r="AA26" s="728"/>
      <c r="AB26" s="729"/>
      <c r="AC26" s="728"/>
      <c r="AD26" s="71"/>
      <c r="AE26" s="33"/>
      <c r="AF26" s="33"/>
      <c r="AG26" s="33"/>
      <c r="AH26" s="33"/>
      <c r="AI26" s="33"/>
      <c r="AJ26" s="33"/>
      <c r="AK26" s="33"/>
      <c r="AL26" s="33"/>
      <c r="AM26" s="33"/>
      <c r="AN26" s="33"/>
      <c r="AO26" s="33"/>
      <c r="AP26" s="33"/>
      <c r="AQ26" s="33"/>
      <c r="AR26" s="33"/>
      <c r="AS26" s="33"/>
      <c r="AT26" s="33"/>
    </row>
    <row r="27" spans="1:46" x14ac:dyDescent="0.3">
      <c r="B27" s="170"/>
      <c r="C27" s="36"/>
      <c r="D27" s="36"/>
      <c r="E27" s="36"/>
      <c r="F27" s="36"/>
      <c r="G27" s="36"/>
      <c r="H27" s="36"/>
      <c r="I27" s="36"/>
      <c r="J27" s="36"/>
      <c r="K27" s="36"/>
      <c r="L27" s="36"/>
      <c r="M27" s="36"/>
      <c r="N27" s="36"/>
      <c r="O27" s="36"/>
      <c r="P27" s="36"/>
      <c r="Q27" s="36"/>
      <c r="R27" s="36"/>
      <c r="U27" s="730" t="s">
        <v>180</v>
      </c>
      <c r="V27" s="728" t="s">
        <v>169</v>
      </c>
      <c r="W27" s="731">
        <v>2.1700000000000001E-3</v>
      </c>
      <c r="X27" s="732">
        <v>1.2799999999999999E-5</v>
      </c>
      <c r="Y27" s="731">
        <v>2.8500000000000001E-3</v>
      </c>
      <c r="Z27" s="72">
        <v>2.22E-4</v>
      </c>
      <c r="AA27" s="728"/>
      <c r="AB27" s="729"/>
      <c r="AC27" s="728"/>
      <c r="AD27" s="71"/>
    </row>
    <row r="28" spans="1:46" x14ac:dyDescent="0.3">
      <c r="B28" s="170"/>
      <c r="C28" s="36"/>
      <c r="D28" s="36"/>
      <c r="E28" s="36"/>
      <c r="F28" s="36"/>
      <c r="G28" s="36"/>
      <c r="H28" s="36"/>
      <c r="I28" s="36"/>
      <c r="J28" s="36"/>
      <c r="K28" s="36"/>
      <c r="L28" s="36"/>
      <c r="M28" s="36"/>
      <c r="N28" s="36"/>
      <c r="O28" s="36"/>
      <c r="P28" s="36"/>
      <c r="Q28" s="36"/>
      <c r="R28" s="36"/>
      <c r="U28" s="727" t="s">
        <v>181</v>
      </c>
      <c r="V28" s="728"/>
      <c r="W28" s="733" t="s">
        <v>171</v>
      </c>
      <c r="X28" s="729"/>
      <c r="Y28" s="728"/>
      <c r="Z28" s="71"/>
      <c r="AA28" s="733" t="s">
        <v>172</v>
      </c>
      <c r="AB28" s="729"/>
      <c r="AC28" s="728"/>
      <c r="AD28" s="71"/>
    </row>
    <row r="29" spans="1:46" ht="16.2" thickBot="1" x14ac:dyDescent="0.35">
      <c r="A29" s="42" t="s">
        <v>121</v>
      </c>
      <c r="B29" s="154" t="s">
        <v>226</v>
      </c>
      <c r="C29" s="1004" t="s">
        <v>149</v>
      </c>
      <c r="D29" s="1004"/>
      <c r="E29" s="1004"/>
      <c r="F29" s="1004"/>
      <c r="G29" s="1004"/>
      <c r="H29" s="1004"/>
      <c r="I29" s="1004"/>
      <c r="J29" s="1005"/>
      <c r="K29" s="1004" t="s">
        <v>148</v>
      </c>
      <c r="L29" s="1004"/>
      <c r="M29" s="1004"/>
      <c r="N29" s="1004"/>
      <c r="O29" s="1004"/>
      <c r="P29" s="1004"/>
      <c r="Q29" s="1004"/>
      <c r="R29" s="1004"/>
      <c r="T29" s="48" t="s">
        <v>121</v>
      </c>
      <c r="U29" s="727" t="s">
        <v>182</v>
      </c>
      <c r="V29" s="734">
        <v>7</v>
      </c>
      <c r="W29" s="731">
        <v>2.1800000000000001E-3</v>
      </c>
      <c r="X29" s="732">
        <v>9.5899999999999997E-6</v>
      </c>
      <c r="Y29" s="731">
        <v>1.4200000000000001E-2</v>
      </c>
      <c r="Z29" s="72">
        <v>7.6400000000000003E-4</v>
      </c>
      <c r="AA29" s="731">
        <v>1.47E-2</v>
      </c>
      <c r="AB29" s="732">
        <v>8.6600000000000004E-5</v>
      </c>
      <c r="AC29" s="731">
        <v>3.6900000000000002E-2</v>
      </c>
      <c r="AD29" s="72">
        <v>2.8600000000000001E-3</v>
      </c>
    </row>
    <row r="30" spans="1:46" ht="15" customHeight="1" thickBot="1" x14ac:dyDescent="0.35">
      <c r="B30" s="67"/>
      <c r="C30" s="21" t="str">
        <f>C$6</f>
        <v>KKL-C-BWR_O</v>
      </c>
      <c r="D30" s="22" t="str">
        <f>D$6</f>
        <v>KKL-C-BWR_C</v>
      </c>
      <c r="E30" s="22" t="str">
        <f t="shared" ref="E30:Q30" si="1">E$6</f>
        <v>KKL-C-RIM_O</v>
      </c>
      <c r="F30" s="22" t="str">
        <f t="shared" si="1"/>
        <v>KKL-C-RIM_C</v>
      </c>
      <c r="G30" s="22" t="str">
        <f t="shared" si="1"/>
        <v>KKG-C_O</v>
      </c>
      <c r="H30" s="22" t="str">
        <f t="shared" si="1"/>
        <v>KKG-C_C</v>
      </c>
      <c r="I30" s="22" t="str">
        <f t="shared" si="1"/>
        <v>KKG-E_O</v>
      </c>
      <c r="J30" s="22" t="str">
        <f t="shared" si="1"/>
        <v>KKG-E_C</v>
      </c>
      <c r="K30" s="22" t="str">
        <f t="shared" si="1"/>
        <v>4I8_O</v>
      </c>
      <c r="L30" s="22" t="str">
        <f t="shared" si="1"/>
        <v>4I8_C</v>
      </c>
      <c r="M30" s="22" t="str">
        <f t="shared" si="1"/>
        <v>SUT_O</v>
      </c>
      <c r="N30" s="22" t="str">
        <f t="shared" si="1"/>
        <v>SUT_C</v>
      </c>
      <c r="O30" s="22" t="str">
        <f t="shared" si="1"/>
        <v>3V5_O</v>
      </c>
      <c r="P30" s="22" t="str">
        <f t="shared" si="1"/>
        <v>3V5_C</v>
      </c>
      <c r="Q30" s="22" t="str">
        <f t="shared" si="1"/>
        <v>AM2_O</v>
      </c>
      <c r="R30" s="23" t="str">
        <f>R$6</f>
        <v>AM2_C</v>
      </c>
      <c r="S30" s="18"/>
      <c r="U30" s="727"/>
      <c r="V30" s="734">
        <v>28</v>
      </c>
      <c r="W30" s="731">
        <v>2.3999999999999998E-3</v>
      </c>
      <c r="X30" s="732">
        <v>9.6900000000000004E-6</v>
      </c>
      <c r="Y30" s="731">
        <v>1.7399999999999999E-2</v>
      </c>
      <c r="Z30" s="72">
        <v>7.6499999999999995E-4</v>
      </c>
      <c r="AA30" s="731">
        <v>1.8499999999999999E-2</v>
      </c>
      <c r="AB30" s="732">
        <v>1.0900000000000001E-4</v>
      </c>
      <c r="AC30" s="731">
        <v>4.3700000000000003E-2</v>
      </c>
      <c r="AD30" s="72">
        <v>3.3999999999999998E-3</v>
      </c>
    </row>
    <row r="31" spans="1:46" x14ac:dyDescent="0.3">
      <c r="B31" s="29" t="s">
        <v>2</v>
      </c>
      <c r="C31" s="899" t="s">
        <v>151</v>
      </c>
      <c r="D31" s="916"/>
      <c r="E31" s="916"/>
      <c r="F31" s="916"/>
      <c r="G31" s="916"/>
      <c r="H31" s="916"/>
      <c r="I31" s="916"/>
      <c r="J31" s="916"/>
      <c r="K31" s="916"/>
      <c r="L31" s="916"/>
      <c r="M31" s="916"/>
      <c r="N31" s="916"/>
      <c r="O31" s="916"/>
      <c r="P31" s="916"/>
      <c r="Q31" s="916"/>
      <c r="R31" s="900"/>
      <c r="U31" s="727"/>
      <c r="V31" s="734">
        <v>90</v>
      </c>
      <c r="W31" s="731">
        <v>2.8700000000000002E-3</v>
      </c>
      <c r="X31" s="732">
        <v>1.0200000000000001E-5</v>
      </c>
      <c r="Y31" s="731">
        <v>2.1100000000000001E-2</v>
      </c>
      <c r="Z31" s="72">
        <v>1.0300000000000001E-3</v>
      </c>
      <c r="AA31" s="731">
        <v>2.41E-2</v>
      </c>
      <c r="AB31" s="732">
        <v>1.4200000000000001E-4</v>
      </c>
      <c r="AC31" s="731">
        <v>5.2299999999999999E-2</v>
      </c>
      <c r="AD31" s="72">
        <v>4.0600000000000002E-3</v>
      </c>
    </row>
    <row r="32" spans="1:46" x14ac:dyDescent="0.3">
      <c r="B32" s="53" t="s">
        <v>11</v>
      </c>
      <c r="C32" s="901"/>
      <c r="D32" s="917"/>
      <c r="E32" s="917"/>
      <c r="F32" s="917"/>
      <c r="G32" s="917"/>
      <c r="H32" s="917"/>
      <c r="I32" s="917"/>
      <c r="J32" s="923"/>
      <c r="K32" s="1009" t="s">
        <v>158</v>
      </c>
      <c r="L32" s="1010"/>
      <c r="M32" s="1010"/>
      <c r="N32" s="1010"/>
      <c r="O32" s="1010"/>
      <c r="P32" s="1010"/>
      <c r="Q32" s="1010"/>
      <c r="R32" s="1011"/>
      <c r="U32" s="727"/>
      <c r="V32" s="728"/>
      <c r="W32" s="728"/>
      <c r="X32" s="729"/>
      <c r="Y32" s="728"/>
      <c r="Z32" s="71"/>
      <c r="AA32" s="728"/>
      <c r="AB32" s="729"/>
      <c r="AC32" s="728"/>
      <c r="AD32" s="71"/>
    </row>
    <row r="33" spans="1:30" x14ac:dyDescent="0.3">
      <c r="B33" s="30" t="s">
        <v>12</v>
      </c>
      <c r="C33" s="901" t="s">
        <v>157</v>
      </c>
      <c r="D33" s="917"/>
      <c r="E33" s="917"/>
      <c r="F33" s="917"/>
      <c r="G33" s="917"/>
      <c r="H33" s="917"/>
      <c r="I33" s="917"/>
      <c r="J33" s="923"/>
      <c r="K33" s="922" t="s">
        <v>159</v>
      </c>
      <c r="L33" s="917"/>
      <c r="M33" s="917"/>
      <c r="N33" s="917"/>
      <c r="O33" s="917"/>
      <c r="P33" s="917"/>
      <c r="Q33" s="917"/>
      <c r="R33" s="902"/>
      <c r="U33" s="730" t="s">
        <v>183</v>
      </c>
      <c r="V33" s="1008" t="s">
        <v>184</v>
      </c>
      <c r="W33" s="1008"/>
      <c r="X33" s="729"/>
      <c r="Y33" s="728"/>
      <c r="Z33" s="71"/>
      <c r="AA33" s="728"/>
      <c r="AB33" s="729"/>
      <c r="AC33" s="728"/>
      <c r="AD33" s="71"/>
    </row>
    <row r="34" spans="1:30" x14ac:dyDescent="0.3">
      <c r="B34" s="30" t="s">
        <v>23</v>
      </c>
      <c r="C34" s="901" t="s">
        <v>156</v>
      </c>
      <c r="D34" s="917"/>
      <c r="E34" s="917"/>
      <c r="F34" s="917"/>
      <c r="G34" s="917"/>
      <c r="H34" s="917"/>
      <c r="I34" s="917"/>
      <c r="J34" s="923"/>
      <c r="K34" s="51"/>
      <c r="L34" s="51"/>
      <c r="M34" s="51"/>
      <c r="N34" s="51"/>
      <c r="O34" s="51"/>
      <c r="P34" s="51"/>
      <c r="Q34" s="51"/>
      <c r="R34" s="52"/>
      <c r="U34" s="727" t="s">
        <v>185</v>
      </c>
      <c r="V34" s="728"/>
      <c r="W34" s="733" t="s">
        <v>171</v>
      </c>
      <c r="X34" s="729"/>
      <c r="Y34" s="728"/>
      <c r="Z34" s="71"/>
      <c r="AA34" s="733" t="s">
        <v>172</v>
      </c>
      <c r="AB34" s="729"/>
      <c r="AC34" s="728"/>
      <c r="AD34" s="71"/>
    </row>
    <row r="35" spans="1:30" x14ac:dyDescent="0.3">
      <c r="B35" s="30" t="s">
        <v>4</v>
      </c>
      <c r="C35" s="901" t="s">
        <v>112</v>
      </c>
      <c r="D35" s="917"/>
      <c r="E35" s="917"/>
      <c r="F35" s="917"/>
      <c r="G35" s="917"/>
      <c r="H35" s="917"/>
      <c r="I35" s="917"/>
      <c r="J35" s="923"/>
      <c r="K35" s="922" t="s">
        <v>21</v>
      </c>
      <c r="L35" s="917"/>
      <c r="M35" s="917"/>
      <c r="N35" s="917"/>
      <c r="O35" s="917"/>
      <c r="P35" s="917"/>
      <c r="Q35" s="917"/>
      <c r="R35" s="902"/>
      <c r="U35" s="727" t="s">
        <v>186</v>
      </c>
      <c r="V35" s="734">
        <v>7</v>
      </c>
      <c r="W35" s="737">
        <v>7.5100000000000004E-4</v>
      </c>
      <c r="X35" s="732">
        <v>3.3000000000000003E-5</v>
      </c>
      <c r="Y35" s="738" t="s">
        <v>114</v>
      </c>
      <c r="Z35" s="71"/>
      <c r="AA35" s="737">
        <v>1.4400000000000001E-3</v>
      </c>
      <c r="AB35" s="732">
        <v>6.3399999999999996E-5</v>
      </c>
      <c r="AC35" s="738" t="s">
        <v>114</v>
      </c>
      <c r="AD35" s="71" t="s">
        <v>114</v>
      </c>
    </row>
    <row r="36" spans="1:30" x14ac:dyDescent="0.3">
      <c r="B36" s="30" t="s">
        <v>3</v>
      </c>
      <c r="C36" s="901"/>
      <c r="D36" s="917"/>
      <c r="E36" s="917"/>
      <c r="F36" s="917"/>
      <c r="G36" s="917"/>
      <c r="H36" s="917"/>
      <c r="I36" s="917"/>
      <c r="J36" s="923"/>
      <c r="K36" s="922" t="s">
        <v>585</v>
      </c>
      <c r="L36" s="917"/>
      <c r="M36" s="917"/>
      <c r="N36" s="917"/>
      <c r="O36" s="917"/>
      <c r="P36" s="917"/>
      <c r="Q36" s="917"/>
      <c r="R36" s="902"/>
      <c r="U36" s="727"/>
      <c r="V36" s="734">
        <v>14</v>
      </c>
      <c r="W36" s="737">
        <v>1.08E-3</v>
      </c>
      <c r="X36" s="732">
        <v>4.7700000000000001E-5</v>
      </c>
      <c r="Y36" s="738" t="s">
        <v>114</v>
      </c>
      <c r="Z36" s="71"/>
      <c r="AA36" s="737">
        <v>1.7600000000000001E-3</v>
      </c>
      <c r="AB36" s="732">
        <v>7.75E-5</v>
      </c>
      <c r="AC36" s="738" t="s">
        <v>114</v>
      </c>
      <c r="AD36" s="71" t="s">
        <v>114</v>
      </c>
    </row>
    <row r="37" spans="1:30" ht="15.75" customHeight="1" x14ac:dyDescent="0.3">
      <c r="B37" s="106" t="s">
        <v>229</v>
      </c>
      <c r="C37" s="101"/>
      <c r="D37" s="159"/>
      <c r="E37" s="159"/>
      <c r="F37" s="159"/>
      <c r="G37" s="159"/>
      <c r="H37" s="159"/>
      <c r="I37" s="159"/>
      <c r="J37" s="159"/>
      <c r="K37" s="159"/>
      <c r="L37" s="159"/>
      <c r="M37" s="159"/>
      <c r="N37" s="159"/>
      <c r="O37" s="159"/>
      <c r="P37" s="159"/>
      <c r="Q37" s="159"/>
      <c r="R37" s="160"/>
      <c r="U37" s="727"/>
      <c r="V37" s="734">
        <v>21</v>
      </c>
      <c r="W37" s="737">
        <v>1.41E-3</v>
      </c>
      <c r="X37" s="732">
        <v>6.2199999999999994E-5</v>
      </c>
      <c r="Y37" s="738" t="s">
        <v>114</v>
      </c>
      <c r="Z37" s="71"/>
      <c r="AA37" s="737">
        <v>2.0600000000000002E-3</v>
      </c>
      <c r="AB37" s="732">
        <v>9.0400000000000002E-5</v>
      </c>
      <c r="AC37" s="738" t="s">
        <v>114</v>
      </c>
      <c r="AD37" s="71" t="s">
        <v>114</v>
      </c>
    </row>
    <row r="38" spans="1:30" ht="15" thickBot="1" x14ac:dyDescent="0.35">
      <c r="B38" s="105" t="s">
        <v>220</v>
      </c>
      <c r="C38" s="138"/>
      <c r="D38" s="139"/>
      <c r="E38" s="139"/>
      <c r="F38" s="139"/>
      <c r="G38" s="139"/>
      <c r="H38" s="139"/>
      <c r="I38" s="139"/>
      <c r="J38" s="139"/>
      <c r="K38" s="139"/>
      <c r="L38" s="139"/>
      <c r="M38" s="139"/>
      <c r="N38" s="139"/>
      <c r="O38" s="139"/>
      <c r="P38" s="139"/>
      <c r="Q38" s="139"/>
      <c r="R38" s="140"/>
      <c r="U38" s="727"/>
      <c r="V38" s="734">
        <v>28</v>
      </c>
      <c r="W38" s="737">
        <v>1.9300000000000001E-3</v>
      </c>
      <c r="X38" s="732">
        <v>8.5000000000000006E-5</v>
      </c>
      <c r="Y38" s="738" t="s">
        <v>114</v>
      </c>
      <c r="Z38" s="71"/>
      <c r="AA38" s="737">
        <v>2.5200000000000001E-3</v>
      </c>
      <c r="AB38" s="732">
        <v>1.11E-4</v>
      </c>
      <c r="AC38" s="738" t="s">
        <v>114</v>
      </c>
      <c r="AD38" s="71" t="s">
        <v>114</v>
      </c>
    </row>
    <row r="39" spans="1:30" ht="15" customHeight="1" x14ac:dyDescent="0.3">
      <c r="B39" s="92"/>
      <c r="U39" s="727"/>
      <c r="V39" s="734">
        <v>56</v>
      </c>
      <c r="W39" s="737">
        <v>5.1999999999999998E-3</v>
      </c>
      <c r="X39" s="732">
        <v>2.5000000000000001E-4</v>
      </c>
      <c r="Y39" s="738" t="s">
        <v>114</v>
      </c>
      <c r="Z39" s="71"/>
      <c r="AA39" s="737">
        <v>6.8399999999999997E-3</v>
      </c>
      <c r="AB39" s="732">
        <v>3.28E-4</v>
      </c>
      <c r="AC39" s="738" t="s">
        <v>114</v>
      </c>
      <c r="AD39" s="71" t="s">
        <v>114</v>
      </c>
    </row>
    <row r="40" spans="1:30" x14ac:dyDescent="0.3">
      <c r="B40" s="28"/>
      <c r="U40" s="727"/>
      <c r="V40" s="734">
        <v>98</v>
      </c>
      <c r="W40" s="737">
        <v>1.09E-2</v>
      </c>
      <c r="X40" s="732">
        <v>5.2099999999999998E-4</v>
      </c>
      <c r="Y40" s="738" t="s">
        <v>114</v>
      </c>
      <c r="Z40" s="71"/>
      <c r="AA40" s="737">
        <v>1.38E-2</v>
      </c>
      <c r="AB40" s="732">
        <v>6.6200000000000005E-4</v>
      </c>
      <c r="AC40" s="738" t="s">
        <v>114</v>
      </c>
      <c r="AD40" s="71" t="s">
        <v>114</v>
      </c>
    </row>
    <row r="41" spans="1:30" ht="16.2" thickBot="1" x14ac:dyDescent="0.35">
      <c r="A41" s="42" t="s">
        <v>121</v>
      </c>
      <c r="B41" s="154" t="s">
        <v>227</v>
      </c>
      <c r="C41" s="1004" t="s">
        <v>149</v>
      </c>
      <c r="D41" s="1004"/>
      <c r="E41" s="1004"/>
      <c r="F41" s="1004"/>
      <c r="G41" s="1004"/>
      <c r="H41" s="1004"/>
      <c r="I41" s="1004"/>
      <c r="J41" s="1005"/>
      <c r="K41" s="1004" t="s">
        <v>148</v>
      </c>
      <c r="L41" s="1004"/>
      <c r="M41" s="1004"/>
      <c r="N41" s="1004"/>
      <c r="O41" s="1004"/>
      <c r="P41" s="1004"/>
      <c r="Q41" s="1004"/>
      <c r="R41" s="1004"/>
      <c r="U41" s="730" t="s">
        <v>187</v>
      </c>
      <c r="V41" s="1008" t="s">
        <v>184</v>
      </c>
      <c r="W41" s="1008"/>
      <c r="X41" s="729"/>
      <c r="Y41" s="728"/>
      <c r="Z41" s="71"/>
      <c r="AA41" s="739"/>
      <c r="AB41" s="729"/>
      <c r="AC41" s="728"/>
      <c r="AD41" s="71"/>
    </row>
    <row r="42" spans="1:30" ht="15" thickBot="1" x14ac:dyDescent="0.35">
      <c r="B42" s="67"/>
      <c r="C42" s="21" t="str">
        <f>C$6</f>
        <v>KKL-C-BWR_O</v>
      </c>
      <c r="D42" s="22" t="str">
        <f>D$6</f>
        <v>KKL-C-BWR_C</v>
      </c>
      <c r="E42" s="22" t="str">
        <f t="shared" ref="E42:Q42" si="2">E$6</f>
        <v>KKL-C-RIM_O</v>
      </c>
      <c r="F42" s="22" t="str">
        <f t="shared" si="2"/>
        <v>KKL-C-RIM_C</v>
      </c>
      <c r="G42" s="22" t="str">
        <f t="shared" si="2"/>
        <v>KKG-C_O</v>
      </c>
      <c r="H42" s="22" t="str">
        <f t="shared" si="2"/>
        <v>KKG-C_C</v>
      </c>
      <c r="I42" s="22" t="str">
        <f t="shared" si="2"/>
        <v>KKG-E_O</v>
      </c>
      <c r="J42" s="22" t="str">
        <f t="shared" si="2"/>
        <v>KKG-E_C</v>
      </c>
      <c r="K42" s="22" t="str">
        <f t="shared" si="2"/>
        <v>4I8_O</v>
      </c>
      <c r="L42" s="22" t="str">
        <f t="shared" si="2"/>
        <v>4I8_C</v>
      </c>
      <c r="M42" s="22" t="str">
        <f t="shared" si="2"/>
        <v>SUT_O</v>
      </c>
      <c r="N42" s="22" t="str">
        <f t="shared" si="2"/>
        <v>SUT_C</v>
      </c>
      <c r="O42" s="22" t="str">
        <f t="shared" si="2"/>
        <v>3V5_O</v>
      </c>
      <c r="P42" s="22" t="str">
        <f t="shared" si="2"/>
        <v>3V5_C</v>
      </c>
      <c r="Q42" s="22" t="str">
        <f t="shared" si="2"/>
        <v>AM2_O</v>
      </c>
      <c r="R42" s="23" t="str">
        <f>R$6</f>
        <v>AM2_C</v>
      </c>
      <c r="U42" s="727" t="s">
        <v>185</v>
      </c>
      <c r="V42" s="728"/>
      <c r="W42" s="733" t="s">
        <v>171</v>
      </c>
      <c r="X42" s="729"/>
      <c r="Y42" s="728"/>
      <c r="Z42" s="71"/>
      <c r="AA42" s="733" t="s">
        <v>172</v>
      </c>
      <c r="AB42" s="729"/>
      <c r="AC42" s="728"/>
      <c r="AD42" s="71"/>
    </row>
    <row r="43" spans="1:30" x14ac:dyDescent="0.3">
      <c r="B43" s="29" t="s">
        <v>13</v>
      </c>
      <c r="C43" s="899" t="s">
        <v>154</v>
      </c>
      <c r="D43" s="916"/>
      <c r="E43" s="916"/>
      <c r="F43" s="916"/>
      <c r="G43" s="916"/>
      <c r="H43" s="916"/>
      <c r="I43" s="916"/>
      <c r="J43" s="933"/>
      <c r="K43" s="934" t="s">
        <v>587</v>
      </c>
      <c r="L43" s="916"/>
      <c r="M43" s="916"/>
      <c r="N43" s="916"/>
      <c r="O43" s="916"/>
      <c r="P43" s="916"/>
      <c r="Q43" s="916"/>
      <c r="R43" s="900"/>
      <c r="U43" s="727" t="s">
        <v>186</v>
      </c>
      <c r="V43" s="734">
        <v>7</v>
      </c>
      <c r="W43" s="737">
        <v>1.83E-3</v>
      </c>
      <c r="X43" s="732">
        <v>8.0500000000000005E-5</v>
      </c>
      <c r="Y43" s="728" t="s">
        <v>114</v>
      </c>
      <c r="Z43" s="71" t="s">
        <v>114</v>
      </c>
      <c r="AA43" s="737">
        <v>1.1000000000000001E-3</v>
      </c>
      <c r="AB43" s="732">
        <v>4.85E-5</v>
      </c>
      <c r="AC43" s="728" t="s">
        <v>114</v>
      </c>
      <c r="AD43" s="71" t="s">
        <v>114</v>
      </c>
    </row>
    <row r="44" spans="1:30" x14ac:dyDescent="0.3">
      <c r="B44" s="53" t="s">
        <v>135</v>
      </c>
      <c r="C44" s="901" t="s">
        <v>152</v>
      </c>
      <c r="D44" s="917"/>
      <c r="E44" s="917"/>
      <c r="F44" s="917"/>
      <c r="G44" s="917"/>
      <c r="H44" s="917"/>
      <c r="I44" s="917"/>
      <c r="J44" s="923"/>
      <c r="K44" s="922" t="s">
        <v>152</v>
      </c>
      <c r="L44" s="917"/>
      <c r="M44" s="917"/>
      <c r="N44" s="917"/>
      <c r="O44" s="917"/>
      <c r="P44" s="917"/>
      <c r="Q44" s="917"/>
      <c r="R44" s="902"/>
      <c r="U44" s="727"/>
      <c r="V44" s="734">
        <v>14</v>
      </c>
      <c r="W44" s="737">
        <v>3.3700000000000002E-3</v>
      </c>
      <c r="X44" s="732">
        <v>1.4799999999999999E-4</v>
      </c>
      <c r="Y44" s="728" t="s">
        <v>114</v>
      </c>
      <c r="Z44" s="71" t="s">
        <v>114</v>
      </c>
      <c r="AA44" s="737">
        <v>1.65E-3</v>
      </c>
      <c r="AB44" s="732">
        <v>7.2700000000000005E-5</v>
      </c>
      <c r="AC44" s="728" t="s">
        <v>114</v>
      </c>
      <c r="AD44" s="71" t="s">
        <v>114</v>
      </c>
    </row>
    <row r="45" spans="1:30" x14ac:dyDescent="0.3">
      <c r="B45" s="96" t="s">
        <v>6</v>
      </c>
      <c r="C45" s="901" t="s">
        <v>155</v>
      </c>
      <c r="D45" s="917"/>
      <c r="E45" s="917"/>
      <c r="F45" s="917"/>
      <c r="G45" s="917"/>
      <c r="H45" s="917"/>
      <c r="I45" s="917"/>
      <c r="J45" s="923"/>
      <c r="K45" s="922">
        <v>8.3000000000000007</v>
      </c>
      <c r="L45" s="917"/>
      <c r="M45" s="917"/>
      <c r="N45" s="917"/>
      <c r="O45" s="917"/>
      <c r="P45" s="917"/>
      <c r="Q45" s="917"/>
      <c r="R45" s="902"/>
      <c r="U45" s="727"/>
      <c r="V45" s="734">
        <v>21</v>
      </c>
      <c r="W45" s="737">
        <v>4.7200000000000002E-3</v>
      </c>
      <c r="X45" s="732">
        <v>2.0799999999999999E-4</v>
      </c>
      <c r="Y45" s="731">
        <v>1.44E-2</v>
      </c>
      <c r="Z45" s="72">
        <v>6.3400000000000001E-3</v>
      </c>
      <c r="AA45" s="737">
        <v>2.2399999999999998E-3</v>
      </c>
      <c r="AB45" s="732">
        <v>9.87E-5</v>
      </c>
      <c r="AC45" s="728" t="s">
        <v>114</v>
      </c>
      <c r="AD45" s="71" t="s">
        <v>114</v>
      </c>
    </row>
    <row r="46" spans="1:30" x14ac:dyDescent="0.3">
      <c r="B46" s="106" t="s">
        <v>14</v>
      </c>
      <c r="C46" s="101"/>
      <c r="D46" s="159"/>
      <c r="E46" s="159"/>
      <c r="F46" s="159"/>
      <c r="G46" s="159"/>
      <c r="H46" s="159"/>
      <c r="I46" s="159"/>
      <c r="J46" s="159"/>
      <c r="K46" s="159"/>
      <c r="L46" s="159"/>
      <c r="M46" s="159"/>
      <c r="N46" s="159"/>
      <c r="O46" s="159"/>
      <c r="P46" s="159"/>
      <c r="Q46" s="159"/>
      <c r="R46" s="160"/>
      <c r="U46" s="727"/>
      <c r="V46" s="734">
        <v>28</v>
      </c>
      <c r="W46" s="737">
        <v>5.9800000000000001E-3</v>
      </c>
      <c r="X46" s="732">
        <v>2.63E-4</v>
      </c>
      <c r="Y46" s="731">
        <v>3.9899999999999996E-3</v>
      </c>
      <c r="Z46" s="72">
        <v>2.5200000000000001E-3</v>
      </c>
      <c r="AA46" s="737">
        <v>2.98E-3</v>
      </c>
      <c r="AB46" s="732">
        <v>1.3100000000000001E-4</v>
      </c>
      <c r="AC46" s="728" t="s">
        <v>114</v>
      </c>
      <c r="AD46" s="71" t="s">
        <v>114</v>
      </c>
    </row>
    <row r="47" spans="1:30" x14ac:dyDescent="0.3">
      <c r="B47" s="106" t="s">
        <v>15</v>
      </c>
      <c r="C47" s="101"/>
      <c r="D47" s="159"/>
      <c r="E47" s="159"/>
      <c r="F47" s="159"/>
      <c r="G47" s="159"/>
      <c r="H47" s="159"/>
      <c r="I47" s="159"/>
      <c r="J47" s="159"/>
      <c r="K47" s="159"/>
      <c r="L47" s="159"/>
      <c r="M47" s="159"/>
      <c r="N47" s="159"/>
      <c r="O47" s="159"/>
      <c r="P47" s="159"/>
      <c r="Q47" s="159"/>
      <c r="R47" s="160"/>
      <c r="U47" s="727"/>
      <c r="V47" s="734">
        <v>56</v>
      </c>
      <c r="W47" s="737">
        <v>9.9900000000000006E-3</v>
      </c>
      <c r="X47" s="732">
        <v>4.7899999999999999E-4</v>
      </c>
      <c r="Y47" s="731">
        <v>1.41E-2</v>
      </c>
      <c r="Z47" s="72">
        <v>4.4400000000000004E-3</v>
      </c>
      <c r="AA47" s="737">
        <v>7.4999999999999997E-3</v>
      </c>
      <c r="AB47" s="732">
        <v>3.6000000000000002E-4</v>
      </c>
      <c r="AC47" s="728" t="s">
        <v>114</v>
      </c>
      <c r="AD47" s="71" t="s">
        <v>114</v>
      </c>
    </row>
    <row r="48" spans="1:30" x14ac:dyDescent="0.3">
      <c r="B48" s="106" t="s">
        <v>7</v>
      </c>
      <c r="C48" s="101"/>
      <c r="D48" s="159"/>
      <c r="E48" s="159"/>
      <c r="F48" s="159"/>
      <c r="G48" s="159"/>
      <c r="H48" s="159"/>
      <c r="I48" s="159"/>
      <c r="J48" s="159"/>
      <c r="K48" s="159"/>
      <c r="L48" s="159"/>
      <c r="M48" s="159"/>
      <c r="N48" s="159"/>
      <c r="O48" s="159"/>
      <c r="P48" s="159"/>
      <c r="Q48" s="159"/>
      <c r="R48" s="160"/>
      <c r="U48" s="727"/>
      <c r="V48" s="734">
        <v>98</v>
      </c>
      <c r="W48" s="737">
        <v>1.9199999999999998E-2</v>
      </c>
      <c r="X48" s="732">
        <v>9.2299999999999999E-4</v>
      </c>
      <c r="Y48" s="731">
        <v>1.55E-2</v>
      </c>
      <c r="Z48" s="72">
        <v>3.65E-3</v>
      </c>
      <c r="AA48" s="737">
        <v>1.6E-2</v>
      </c>
      <c r="AB48" s="732">
        <v>7.6800000000000002E-4</v>
      </c>
      <c r="AC48" s="728" t="s">
        <v>114</v>
      </c>
      <c r="AD48" s="71" t="s">
        <v>114</v>
      </c>
    </row>
    <row r="49" spans="1:30" ht="15" thickBot="1" x14ac:dyDescent="0.35">
      <c r="B49" s="97" t="s">
        <v>5</v>
      </c>
      <c r="C49" s="141"/>
      <c r="D49" s="142"/>
      <c r="E49" s="142"/>
      <c r="F49" s="142"/>
      <c r="G49" s="142"/>
      <c r="H49" s="142"/>
      <c r="I49" s="142"/>
      <c r="J49" s="142"/>
      <c r="K49" s="1013" t="s">
        <v>586</v>
      </c>
      <c r="L49" s="947"/>
      <c r="M49" s="947"/>
      <c r="N49" s="947"/>
      <c r="O49" s="947"/>
      <c r="P49" s="947"/>
      <c r="Q49" s="947"/>
      <c r="R49" s="912"/>
      <c r="U49" s="730" t="s">
        <v>188</v>
      </c>
      <c r="V49" s="1008" t="s">
        <v>184</v>
      </c>
      <c r="W49" s="1008"/>
      <c r="X49" s="729"/>
      <c r="Y49" s="728"/>
      <c r="Z49" s="71"/>
      <c r="AA49" s="739"/>
      <c r="AB49" s="729"/>
      <c r="AC49" s="728"/>
      <c r="AD49" s="71"/>
    </row>
    <row r="50" spans="1:30" x14ac:dyDescent="0.3">
      <c r="B50" s="43"/>
      <c r="C50" s="36"/>
      <c r="D50" s="36"/>
      <c r="E50" s="36"/>
      <c r="F50" s="36"/>
      <c r="G50" s="36"/>
      <c r="H50" s="36"/>
      <c r="I50" s="36"/>
      <c r="J50" s="36"/>
      <c r="K50" s="36"/>
      <c r="L50" s="36"/>
      <c r="M50" s="36"/>
      <c r="N50" s="36"/>
      <c r="O50" s="36"/>
      <c r="P50" s="36"/>
      <c r="Q50" s="36"/>
      <c r="R50" s="36"/>
      <c r="U50" s="727" t="s">
        <v>189</v>
      </c>
      <c r="V50" s="728"/>
      <c r="W50" s="733" t="s">
        <v>171</v>
      </c>
      <c r="X50" s="729"/>
      <c r="Y50" s="728"/>
      <c r="Z50" s="71"/>
      <c r="AA50" s="733" t="s">
        <v>172</v>
      </c>
      <c r="AB50" s="729"/>
      <c r="AC50" s="728"/>
      <c r="AD50" s="71"/>
    </row>
    <row r="51" spans="1:30" x14ac:dyDescent="0.3">
      <c r="B51" s="43"/>
      <c r="C51" s="36"/>
      <c r="D51" s="36"/>
      <c r="E51" s="36"/>
      <c r="F51" s="36"/>
      <c r="G51" s="36"/>
      <c r="H51" s="36"/>
      <c r="I51" s="36"/>
      <c r="J51" s="36"/>
      <c r="K51" s="36"/>
      <c r="L51" s="36"/>
      <c r="M51" s="36"/>
      <c r="N51" s="36"/>
      <c r="O51" s="36"/>
      <c r="P51" s="36"/>
      <c r="Q51" s="36"/>
      <c r="R51" s="36"/>
      <c r="U51" s="727" t="s">
        <v>190</v>
      </c>
      <c r="V51" s="734">
        <v>7</v>
      </c>
      <c r="W51" s="737">
        <v>3.4099999999999998E-2</v>
      </c>
      <c r="X51" s="732">
        <v>1.64E-3</v>
      </c>
      <c r="Y51" s="731">
        <v>8.0799999999999997E-2</v>
      </c>
      <c r="Z51" s="72">
        <v>4.3600000000000002E-3</v>
      </c>
      <c r="AA51" s="737">
        <v>3.1099999999999999E-2</v>
      </c>
      <c r="AB51" s="732">
        <v>1.49E-3</v>
      </c>
      <c r="AC51" s="731">
        <v>4.7800000000000002E-2</v>
      </c>
      <c r="AD51" s="72">
        <v>2.8700000000000002E-3</v>
      </c>
    </row>
    <row r="52" spans="1:30" ht="16.2" thickBot="1" x14ac:dyDescent="0.35">
      <c r="A52" s="42" t="s">
        <v>121</v>
      </c>
      <c r="B52" s="154" t="s">
        <v>230</v>
      </c>
      <c r="C52" s="1004" t="s">
        <v>149</v>
      </c>
      <c r="D52" s="1004"/>
      <c r="E52" s="1004"/>
      <c r="F52" s="1004"/>
      <c r="G52" s="1004"/>
      <c r="H52" s="1004"/>
      <c r="I52" s="1004"/>
      <c r="J52" s="1005"/>
      <c r="K52" s="1004" t="s">
        <v>148</v>
      </c>
      <c r="L52" s="1004"/>
      <c r="M52" s="1004"/>
      <c r="N52" s="1004"/>
      <c r="O52" s="1004"/>
      <c r="P52" s="1004"/>
      <c r="Q52" s="1004"/>
      <c r="R52" s="1004"/>
      <c r="U52" s="727"/>
      <c r="V52" s="734">
        <v>14</v>
      </c>
      <c r="W52" s="737">
        <v>3.6600000000000001E-2</v>
      </c>
      <c r="X52" s="732">
        <v>1.75E-3</v>
      </c>
      <c r="Y52" s="731">
        <v>7.6200000000000004E-2</v>
      </c>
      <c r="Z52" s="72">
        <v>3.81E-3</v>
      </c>
      <c r="AA52" s="737">
        <v>3.1800000000000002E-2</v>
      </c>
      <c r="AB52" s="732">
        <v>1.5299999999999999E-3</v>
      </c>
      <c r="AC52" s="731">
        <v>4.5699999999999998E-2</v>
      </c>
      <c r="AD52" s="72">
        <v>3.2000000000000002E-3</v>
      </c>
    </row>
    <row r="53" spans="1:30" ht="15" thickBot="1" x14ac:dyDescent="0.35">
      <c r="B53" s="67"/>
      <c r="C53" s="21" t="str">
        <f>C$6</f>
        <v>KKL-C-BWR_O</v>
      </c>
      <c r="D53" s="22" t="str">
        <f>D$6</f>
        <v>KKL-C-BWR_C</v>
      </c>
      <c r="E53" s="22" t="str">
        <f t="shared" ref="E53:Q53" si="3">E$6</f>
        <v>KKL-C-RIM_O</v>
      </c>
      <c r="F53" s="22" t="str">
        <f t="shared" si="3"/>
        <v>KKL-C-RIM_C</v>
      </c>
      <c r="G53" s="22" t="str">
        <f t="shared" si="3"/>
        <v>KKG-C_O</v>
      </c>
      <c r="H53" s="22" t="str">
        <f t="shared" si="3"/>
        <v>KKG-C_C</v>
      </c>
      <c r="I53" s="22" t="str">
        <f t="shared" si="3"/>
        <v>KKG-E_O</v>
      </c>
      <c r="J53" s="22" t="str">
        <f t="shared" si="3"/>
        <v>KKG-E_C</v>
      </c>
      <c r="K53" s="22" t="str">
        <f t="shared" si="3"/>
        <v>4I8_O</v>
      </c>
      <c r="L53" s="22" t="str">
        <f t="shared" si="3"/>
        <v>4I8_C</v>
      </c>
      <c r="M53" s="22" t="str">
        <f t="shared" si="3"/>
        <v>SUT_O</v>
      </c>
      <c r="N53" s="22" t="str">
        <f t="shared" si="3"/>
        <v>SUT_C</v>
      </c>
      <c r="O53" s="22" t="str">
        <f t="shared" si="3"/>
        <v>3V5_O</v>
      </c>
      <c r="P53" s="22" t="str">
        <f t="shared" si="3"/>
        <v>3V5_C</v>
      </c>
      <c r="Q53" s="22" t="str">
        <f t="shared" si="3"/>
        <v>AM2_O</v>
      </c>
      <c r="R53" s="23" t="str">
        <f>R$6</f>
        <v>AM2_C</v>
      </c>
      <c r="U53" s="727"/>
      <c r="V53" s="734">
        <v>21</v>
      </c>
      <c r="W53" s="737">
        <v>3.7600000000000001E-2</v>
      </c>
      <c r="X53" s="732">
        <v>1.8E-3</v>
      </c>
      <c r="Y53" s="731">
        <v>9.3799999999999994E-2</v>
      </c>
      <c r="Z53" s="72">
        <v>4.8799999999999998E-3</v>
      </c>
      <c r="AA53" s="737">
        <v>3.15E-2</v>
      </c>
      <c r="AB53" s="732">
        <v>1.5100000000000001E-3</v>
      </c>
      <c r="AC53" s="731">
        <v>4.7899999999999998E-2</v>
      </c>
      <c r="AD53" s="72">
        <v>3.0699999999999998E-3</v>
      </c>
    </row>
    <row r="54" spans="1:30" x14ac:dyDescent="0.3">
      <c r="B54" s="29" t="s">
        <v>34</v>
      </c>
      <c r="C54" s="901" t="s">
        <v>21</v>
      </c>
      <c r="D54" s="917"/>
      <c r="E54" s="917"/>
      <c r="F54" s="917"/>
      <c r="G54" s="917"/>
      <c r="H54" s="917"/>
      <c r="I54" s="917"/>
      <c r="J54" s="923"/>
      <c r="K54" s="922"/>
      <c r="L54" s="917"/>
      <c r="M54" s="917"/>
      <c r="N54" s="917"/>
      <c r="O54" s="917"/>
      <c r="P54" s="917"/>
      <c r="Q54" s="917"/>
      <c r="R54" s="902"/>
      <c r="U54" s="727"/>
      <c r="V54" s="734">
        <v>28</v>
      </c>
      <c r="W54" s="737">
        <v>3.85E-2</v>
      </c>
      <c r="X54" s="732">
        <v>1.8500000000000001E-3</v>
      </c>
      <c r="Y54" s="731">
        <v>9.6000000000000002E-2</v>
      </c>
      <c r="Z54" s="72">
        <v>4.7999999999999996E-3</v>
      </c>
      <c r="AA54" s="737">
        <v>3.27E-2</v>
      </c>
      <c r="AB54" s="732">
        <v>1.57E-3</v>
      </c>
      <c r="AC54" s="731">
        <v>5.3900000000000003E-2</v>
      </c>
      <c r="AD54" s="72">
        <v>3.0200000000000001E-3</v>
      </c>
    </row>
    <row r="55" spans="1:30" x14ac:dyDescent="0.3">
      <c r="B55" s="106" t="s">
        <v>130</v>
      </c>
      <c r="C55" s="961"/>
      <c r="D55" s="1012"/>
      <c r="E55" s="1012"/>
      <c r="F55" s="1012"/>
      <c r="G55" s="1012"/>
      <c r="H55" s="1012"/>
      <c r="I55" s="1012"/>
      <c r="J55" s="1012"/>
      <c r="K55" s="1012"/>
      <c r="L55" s="1012"/>
      <c r="M55" s="1012"/>
      <c r="N55" s="1012"/>
      <c r="O55" s="1012"/>
      <c r="P55" s="1012"/>
      <c r="Q55" s="1012"/>
      <c r="R55" s="964"/>
      <c r="U55" s="727"/>
      <c r="V55" s="734">
        <v>56</v>
      </c>
      <c r="W55" s="737">
        <v>4.0500000000000001E-2</v>
      </c>
      <c r="X55" s="732">
        <v>1.9400000000000001E-3</v>
      </c>
      <c r="Y55" s="731">
        <v>9.3700000000000006E-2</v>
      </c>
      <c r="Z55" s="72">
        <v>4.6899999999999997E-3</v>
      </c>
      <c r="AA55" s="737">
        <v>3.4500000000000003E-2</v>
      </c>
      <c r="AB55" s="732">
        <v>1.65E-3</v>
      </c>
      <c r="AC55" s="731">
        <v>5.2900000000000003E-2</v>
      </c>
      <c r="AD55" s="72">
        <v>3.0699999999999998E-3</v>
      </c>
    </row>
    <row r="56" spans="1:30" ht="15" thickBot="1" x14ac:dyDescent="0.35">
      <c r="B56" s="31" t="s">
        <v>131</v>
      </c>
      <c r="C56" s="901" t="s">
        <v>147</v>
      </c>
      <c r="D56" s="917"/>
      <c r="E56" s="917"/>
      <c r="F56" s="917"/>
      <c r="G56" s="917"/>
      <c r="H56" s="917"/>
      <c r="I56" s="917"/>
      <c r="J56" s="917"/>
      <c r="K56" s="917"/>
      <c r="L56" s="917"/>
      <c r="M56" s="917"/>
      <c r="N56" s="917"/>
      <c r="O56" s="917"/>
      <c r="P56" s="917"/>
      <c r="Q56" s="917"/>
      <c r="R56" s="902"/>
      <c r="U56" s="727"/>
      <c r="V56" s="734">
        <v>98</v>
      </c>
      <c r="W56" s="737">
        <v>4.1200000000000001E-2</v>
      </c>
      <c r="X56" s="732">
        <v>1.98E-3</v>
      </c>
      <c r="Y56" s="731">
        <v>9.1300000000000006E-2</v>
      </c>
      <c r="Z56" s="72">
        <v>4.5599999999999998E-3</v>
      </c>
      <c r="AA56" s="737">
        <v>3.5400000000000001E-2</v>
      </c>
      <c r="AB56" s="732">
        <v>1.6999999999999999E-3</v>
      </c>
      <c r="AC56" s="731">
        <v>4.9799999999999997E-2</v>
      </c>
      <c r="AD56" s="72">
        <v>3.1900000000000001E-3</v>
      </c>
    </row>
    <row r="57" spans="1:30" x14ac:dyDescent="0.3">
      <c r="B57" s="43"/>
      <c r="C57" s="36"/>
      <c r="D57" s="36"/>
      <c r="E57" s="36"/>
      <c r="F57" s="36"/>
      <c r="G57" s="36"/>
      <c r="H57" s="36"/>
      <c r="I57" s="36"/>
      <c r="J57" s="36"/>
      <c r="K57" s="36"/>
      <c r="L57" s="36"/>
      <c r="M57" s="36"/>
      <c r="N57" s="36"/>
      <c r="O57" s="36"/>
      <c r="P57" s="36"/>
      <c r="Q57" s="36"/>
      <c r="R57" s="36"/>
      <c r="U57" s="730" t="s">
        <v>191</v>
      </c>
      <c r="V57" s="1008" t="s">
        <v>184</v>
      </c>
      <c r="W57" s="1008"/>
      <c r="X57" s="729"/>
      <c r="Y57" s="728"/>
      <c r="Z57" s="71"/>
      <c r="AA57" s="739"/>
      <c r="AB57" s="729"/>
      <c r="AC57" s="728"/>
      <c r="AD57" s="71"/>
    </row>
    <row r="58" spans="1:30" x14ac:dyDescent="0.3">
      <c r="U58" s="727" t="s">
        <v>192</v>
      </c>
      <c r="V58" s="728"/>
      <c r="W58" s="733" t="s">
        <v>171</v>
      </c>
      <c r="X58" s="729"/>
      <c r="Y58" s="728"/>
      <c r="Z58" s="71"/>
      <c r="AA58" s="733" t="s">
        <v>172</v>
      </c>
      <c r="AB58" s="729"/>
      <c r="AC58" s="728"/>
      <c r="AD58" s="71"/>
    </row>
    <row r="59" spans="1:30" ht="16.2" thickBot="1" x14ac:dyDescent="0.35">
      <c r="A59" s="42" t="s">
        <v>121</v>
      </c>
      <c r="B59" s="154" t="s">
        <v>228</v>
      </c>
      <c r="C59" s="1004" t="s">
        <v>149</v>
      </c>
      <c r="D59" s="1004"/>
      <c r="E59" s="1004"/>
      <c r="F59" s="1004"/>
      <c r="G59" s="1004"/>
      <c r="H59" s="1004"/>
      <c r="I59" s="1004"/>
      <c r="J59" s="1005"/>
      <c r="K59" s="1004" t="s">
        <v>148</v>
      </c>
      <c r="L59" s="1004"/>
      <c r="M59" s="1004"/>
      <c r="N59" s="1004"/>
      <c r="O59" s="1004"/>
      <c r="P59" s="1004"/>
      <c r="Q59" s="1004"/>
      <c r="R59" s="1004"/>
      <c r="U59" s="727" t="s">
        <v>193</v>
      </c>
      <c r="V59" s="734">
        <v>7</v>
      </c>
      <c r="W59" s="737">
        <v>2.4799999999999999E-2</v>
      </c>
      <c r="X59" s="732">
        <v>1.1900000000000001E-3</v>
      </c>
      <c r="Y59" s="731">
        <v>7.2300000000000003E-2</v>
      </c>
      <c r="Z59" s="72">
        <v>4.0499999999999998E-3</v>
      </c>
      <c r="AA59" s="737">
        <v>2.69E-2</v>
      </c>
      <c r="AB59" s="732">
        <v>1.2899999999999999E-3</v>
      </c>
      <c r="AC59" s="731">
        <v>4.99E-2</v>
      </c>
      <c r="AD59" s="72">
        <v>3.5899999999999999E-3</v>
      </c>
    </row>
    <row r="60" spans="1:30" ht="15" customHeight="1" thickBot="1" x14ac:dyDescent="0.35">
      <c r="B60" s="67"/>
      <c r="C60" s="21" t="str">
        <f>C$6</f>
        <v>KKL-C-BWR_O</v>
      </c>
      <c r="D60" s="22" t="str">
        <f>D$6</f>
        <v>KKL-C-BWR_C</v>
      </c>
      <c r="E60" s="22" t="str">
        <f t="shared" ref="E60:Q60" si="4">E$6</f>
        <v>KKL-C-RIM_O</v>
      </c>
      <c r="F60" s="22" t="str">
        <f t="shared" si="4"/>
        <v>KKL-C-RIM_C</v>
      </c>
      <c r="G60" s="22" t="str">
        <f t="shared" si="4"/>
        <v>KKG-C_O</v>
      </c>
      <c r="H60" s="22" t="str">
        <f t="shared" si="4"/>
        <v>KKG-C_C</v>
      </c>
      <c r="I60" s="22" t="str">
        <f t="shared" si="4"/>
        <v>KKG-E_O</v>
      </c>
      <c r="J60" s="22" t="str">
        <f t="shared" si="4"/>
        <v>KKG-E_C</v>
      </c>
      <c r="K60" s="22" t="str">
        <f t="shared" si="4"/>
        <v>4I8_O</v>
      </c>
      <c r="L60" s="22" t="str">
        <f t="shared" si="4"/>
        <v>4I8_C</v>
      </c>
      <c r="M60" s="22" t="str">
        <f t="shared" si="4"/>
        <v>SUT_O</v>
      </c>
      <c r="N60" s="22" t="str">
        <f t="shared" si="4"/>
        <v>SUT_C</v>
      </c>
      <c r="O60" s="22" t="str">
        <f t="shared" si="4"/>
        <v>3V5_O</v>
      </c>
      <c r="P60" s="22" t="str">
        <f t="shared" si="4"/>
        <v>3V5_C</v>
      </c>
      <c r="Q60" s="22" t="str">
        <f t="shared" si="4"/>
        <v>AM2_O</v>
      </c>
      <c r="R60" s="23" t="str">
        <f>R$6</f>
        <v>AM2_C</v>
      </c>
      <c r="U60" s="727"/>
      <c r="V60" s="734">
        <v>14</v>
      </c>
      <c r="W60" s="737">
        <v>2.6200000000000001E-2</v>
      </c>
      <c r="X60" s="732">
        <v>1.2600000000000001E-3</v>
      </c>
      <c r="Y60" s="731">
        <v>7.46E-2</v>
      </c>
      <c r="Z60" s="72">
        <v>4.3299999999999996E-3</v>
      </c>
      <c r="AA60" s="737">
        <v>2.7300000000000001E-2</v>
      </c>
      <c r="AB60" s="732">
        <v>1.31E-3</v>
      </c>
      <c r="AC60" s="731">
        <v>4.8500000000000001E-2</v>
      </c>
      <c r="AD60" s="72">
        <v>3.5000000000000001E-3</v>
      </c>
    </row>
    <row r="61" spans="1:30" x14ac:dyDescent="0.3">
      <c r="B61" s="29" t="s">
        <v>231</v>
      </c>
      <c r="C61" s="899" t="s">
        <v>113</v>
      </c>
      <c r="D61" s="933"/>
      <c r="E61" s="934" t="s">
        <v>106</v>
      </c>
      <c r="F61" s="933"/>
      <c r="G61" s="934" t="s">
        <v>113</v>
      </c>
      <c r="H61" s="916"/>
      <c r="I61" s="916"/>
      <c r="J61" s="916"/>
      <c r="K61" s="916"/>
      <c r="L61" s="916"/>
      <c r="M61" s="916"/>
      <c r="N61" s="916"/>
      <c r="O61" s="916"/>
      <c r="P61" s="916"/>
      <c r="Q61" s="916"/>
      <c r="R61" s="900"/>
      <c r="U61" s="727"/>
      <c r="V61" s="734">
        <v>21</v>
      </c>
      <c r="W61" s="737">
        <v>2.6200000000000001E-2</v>
      </c>
      <c r="X61" s="732">
        <v>1.2600000000000001E-3</v>
      </c>
      <c r="Y61" s="731">
        <v>6.7000000000000004E-2</v>
      </c>
      <c r="Z61" s="72">
        <v>3.8899999999999998E-3</v>
      </c>
      <c r="AA61" s="737">
        <v>2.7900000000000001E-2</v>
      </c>
      <c r="AB61" s="732">
        <v>1.34E-3</v>
      </c>
      <c r="AC61" s="731">
        <v>5.2200000000000003E-2</v>
      </c>
      <c r="AD61" s="72">
        <v>3.8700000000000002E-3</v>
      </c>
    </row>
    <row r="62" spans="1:30" x14ac:dyDescent="0.3">
      <c r="B62" s="537" t="s">
        <v>1152</v>
      </c>
      <c r="C62" s="536"/>
      <c r="D62" s="642"/>
      <c r="E62" s="642"/>
      <c r="F62" s="642"/>
      <c r="G62" s="642"/>
      <c r="H62" s="642"/>
      <c r="I62" s="642"/>
      <c r="J62" s="642"/>
      <c r="K62" s="642"/>
      <c r="L62" s="642"/>
      <c r="M62" s="642"/>
      <c r="N62" s="642"/>
      <c r="O62" s="642"/>
      <c r="P62" s="642"/>
      <c r="Q62" s="642"/>
      <c r="R62" s="643"/>
      <c r="U62" s="727"/>
      <c r="V62" s="734">
        <v>28</v>
      </c>
      <c r="W62" s="737">
        <v>2.76E-2</v>
      </c>
      <c r="X62" s="732">
        <v>1.32E-3</v>
      </c>
      <c r="Y62" s="731">
        <v>8.1199999999999994E-2</v>
      </c>
      <c r="Z62" s="72">
        <v>4.3800000000000002E-3</v>
      </c>
      <c r="AA62" s="737">
        <v>2.81E-2</v>
      </c>
      <c r="AB62" s="732">
        <v>1.3500000000000001E-3</v>
      </c>
      <c r="AC62" s="731">
        <v>5.0200000000000002E-2</v>
      </c>
      <c r="AD62" s="72">
        <v>3.81E-3</v>
      </c>
    </row>
    <row r="63" spans="1:30" x14ac:dyDescent="0.3">
      <c r="B63" s="30" t="s">
        <v>232</v>
      </c>
      <c r="C63" s="901"/>
      <c r="D63" s="917"/>
      <c r="E63" s="917"/>
      <c r="F63" s="917"/>
      <c r="G63" s="917"/>
      <c r="H63" s="917"/>
      <c r="I63" s="917"/>
      <c r="J63" s="917"/>
      <c r="K63" s="917"/>
      <c r="L63" s="917"/>
      <c r="M63" s="917"/>
      <c r="N63" s="917"/>
      <c r="O63" s="917"/>
      <c r="P63" s="917"/>
      <c r="Q63" s="917"/>
      <c r="R63" s="902"/>
      <c r="U63" s="727"/>
      <c r="V63" s="734">
        <v>56</v>
      </c>
      <c r="W63" s="737">
        <v>3.0099999999999998E-2</v>
      </c>
      <c r="X63" s="732">
        <v>1.4400000000000001E-3</v>
      </c>
      <c r="Y63" s="731">
        <v>7.3999999999999996E-2</v>
      </c>
      <c r="Z63" s="72">
        <v>4.2900000000000004E-3</v>
      </c>
      <c r="AA63" s="737">
        <v>3.0300000000000001E-2</v>
      </c>
      <c r="AB63" s="732">
        <v>1.4499999999999999E-3</v>
      </c>
      <c r="AC63" s="731">
        <v>5.1400000000000001E-2</v>
      </c>
      <c r="AD63" s="72">
        <v>3.8999999999999998E-3</v>
      </c>
    </row>
    <row r="64" spans="1:30" ht="15" thickBot="1" x14ac:dyDescent="0.35">
      <c r="B64" s="95" t="s">
        <v>233</v>
      </c>
      <c r="C64" s="901" t="s">
        <v>595</v>
      </c>
      <c r="D64" s="917"/>
      <c r="E64" s="917"/>
      <c r="F64" s="917"/>
      <c r="G64" s="917"/>
      <c r="H64" s="917"/>
      <c r="I64" s="917"/>
      <c r="J64" s="917"/>
      <c r="K64" s="917"/>
      <c r="L64" s="917"/>
      <c r="M64" s="917"/>
      <c r="N64" s="917"/>
      <c r="O64" s="917"/>
      <c r="P64" s="917"/>
      <c r="Q64" s="917"/>
      <c r="R64" s="902"/>
      <c r="U64" s="740"/>
      <c r="V64" s="741">
        <v>98</v>
      </c>
      <c r="W64" s="742">
        <v>3.1699999999999999E-2</v>
      </c>
      <c r="X64" s="743">
        <v>1.5200000000000001E-3</v>
      </c>
      <c r="Y64" s="744">
        <v>7.2700000000000001E-2</v>
      </c>
      <c r="Z64" s="745">
        <v>4.7999999999999996E-3</v>
      </c>
      <c r="AA64" s="742">
        <v>3.2000000000000001E-2</v>
      </c>
      <c r="AB64" s="743">
        <v>1.5399999999999999E-3</v>
      </c>
      <c r="AC64" s="744">
        <v>5.8999999999999997E-2</v>
      </c>
      <c r="AD64" s="745">
        <v>4.7200000000000002E-3</v>
      </c>
    </row>
    <row r="65" spans="1:19" x14ac:dyDescent="0.3">
      <c r="B65" s="146" t="s">
        <v>234</v>
      </c>
      <c r="C65" s="101"/>
      <c r="D65" s="159"/>
      <c r="E65" s="159"/>
      <c r="F65" s="159"/>
      <c r="G65" s="159"/>
      <c r="H65" s="159"/>
      <c r="I65" s="159"/>
      <c r="J65" s="159"/>
      <c r="K65" s="159"/>
      <c r="L65" s="159"/>
      <c r="M65" s="159"/>
      <c r="N65" s="159"/>
      <c r="O65" s="159"/>
      <c r="P65" s="159"/>
      <c r="Q65" s="159"/>
      <c r="R65" s="160"/>
    </row>
    <row r="66" spans="1:19" x14ac:dyDescent="0.3">
      <c r="B66" s="146" t="s">
        <v>236</v>
      </c>
      <c r="C66" s="101"/>
      <c r="D66" s="159"/>
      <c r="E66" s="159"/>
      <c r="F66" s="159"/>
      <c r="G66" s="159"/>
      <c r="H66" s="159"/>
      <c r="I66" s="159"/>
      <c r="J66" s="159"/>
      <c r="K66" s="159"/>
      <c r="L66" s="159"/>
      <c r="M66" s="159"/>
      <c r="N66" s="159"/>
      <c r="O66" s="159"/>
      <c r="P66" s="159"/>
      <c r="Q66" s="159"/>
      <c r="R66" s="160"/>
    </row>
    <row r="67" spans="1:19" x14ac:dyDescent="0.3">
      <c r="A67" s="552"/>
      <c r="B67" s="30" t="s">
        <v>1129</v>
      </c>
      <c r="C67" s="909" t="s">
        <v>1091</v>
      </c>
      <c r="D67" s="928"/>
      <c r="E67" s="928"/>
      <c r="F67" s="928"/>
      <c r="G67" s="928"/>
      <c r="H67" s="928"/>
      <c r="I67" s="928"/>
      <c r="J67" s="928"/>
      <c r="K67" s="928"/>
      <c r="L67" s="928"/>
      <c r="M67" s="928"/>
      <c r="N67" s="928"/>
      <c r="O67" s="928"/>
      <c r="P67" s="928"/>
      <c r="Q67" s="928"/>
      <c r="R67" s="910"/>
      <c r="S67" s="552"/>
    </row>
    <row r="68" spans="1:19" x14ac:dyDescent="0.3">
      <c r="B68" s="30" t="s">
        <v>235</v>
      </c>
      <c r="C68" s="901" t="s">
        <v>111</v>
      </c>
      <c r="D68" s="917"/>
      <c r="E68" s="917"/>
      <c r="F68" s="917"/>
      <c r="G68" s="917"/>
      <c r="H68" s="917"/>
      <c r="I68" s="917"/>
      <c r="J68" s="923"/>
      <c r="K68" s="922" t="s">
        <v>160</v>
      </c>
      <c r="L68" s="917"/>
      <c r="M68" s="917"/>
      <c r="N68" s="917"/>
      <c r="O68" s="917"/>
      <c r="P68" s="917"/>
      <c r="Q68" s="917"/>
      <c r="R68" s="902"/>
    </row>
    <row r="69" spans="1:19" x14ac:dyDescent="0.3">
      <c r="B69" s="30" t="s">
        <v>37</v>
      </c>
      <c r="C69" s="901" t="s">
        <v>596</v>
      </c>
      <c r="D69" s="917"/>
      <c r="E69" s="917"/>
      <c r="F69" s="917"/>
      <c r="G69" s="917"/>
      <c r="H69" s="917"/>
      <c r="I69" s="917"/>
      <c r="J69" s="917"/>
      <c r="K69" s="917"/>
      <c r="L69" s="917"/>
      <c r="M69" s="917"/>
      <c r="N69" s="917"/>
      <c r="O69" s="917"/>
      <c r="P69" s="917"/>
      <c r="Q69" s="917"/>
      <c r="R69" s="902"/>
    </row>
    <row r="70" spans="1:19" x14ac:dyDescent="0.3">
      <c r="B70" s="30" t="s">
        <v>133</v>
      </c>
      <c r="C70" s="901" t="s">
        <v>161</v>
      </c>
      <c r="D70" s="917"/>
      <c r="E70" s="917"/>
      <c r="F70" s="917"/>
      <c r="G70" s="917"/>
      <c r="H70" s="917"/>
      <c r="I70" s="917"/>
      <c r="J70" s="923"/>
      <c r="K70" s="922"/>
      <c r="L70" s="917"/>
      <c r="M70" s="917"/>
      <c r="N70" s="917"/>
      <c r="O70" s="917"/>
      <c r="P70" s="917"/>
      <c r="Q70" s="917"/>
      <c r="R70" s="902"/>
    </row>
    <row r="71" spans="1:19" ht="15" thickBot="1" x14ac:dyDescent="0.35">
      <c r="B71" s="156" t="s">
        <v>238</v>
      </c>
      <c r="C71" s="171"/>
      <c r="D71" s="172"/>
      <c r="E71" s="172"/>
      <c r="F71" s="172"/>
      <c r="G71" s="172"/>
      <c r="H71" s="172"/>
      <c r="I71" s="172"/>
      <c r="J71" s="172"/>
      <c r="K71" s="172"/>
      <c r="L71" s="172"/>
      <c r="M71" s="172"/>
      <c r="N71" s="172"/>
      <c r="O71" s="172"/>
      <c r="P71" s="172"/>
      <c r="Q71" s="172"/>
      <c r="R71" s="173"/>
    </row>
  </sheetData>
  <sheetProtection algorithmName="SHA-512" hashValue="+v59um5big1d3vMQJh7KHi5yJysB4Fz+SGgtB4IGjb0o2g9ZkvMRBRyYOjJcO48Ja95iAINfk0QwPTmVtSUeNQ==" saltValue="GOcz9DbwUTd8rP7K1yW60A==" spinCount="100000" sheet="1" objects="1" scenarios="1"/>
  <mergeCells count="92">
    <mergeCell ref="C67:R67"/>
    <mergeCell ref="C70:J70"/>
    <mergeCell ref="C63:R63"/>
    <mergeCell ref="K70:R70"/>
    <mergeCell ref="C64:R64"/>
    <mergeCell ref="C68:J68"/>
    <mergeCell ref="K68:R68"/>
    <mergeCell ref="C69:R69"/>
    <mergeCell ref="V49:W49"/>
    <mergeCell ref="V57:W57"/>
    <mergeCell ref="C61:D61"/>
    <mergeCell ref="E61:F61"/>
    <mergeCell ref="G61:R61"/>
    <mergeCell ref="C54:J54"/>
    <mergeCell ref="C55:R55"/>
    <mergeCell ref="C59:J59"/>
    <mergeCell ref="K59:R59"/>
    <mergeCell ref="C56:R56"/>
    <mergeCell ref="K54:R54"/>
    <mergeCell ref="C52:J52"/>
    <mergeCell ref="K52:R52"/>
    <mergeCell ref="K49:R49"/>
    <mergeCell ref="AG5:AI5"/>
    <mergeCell ref="U7:V7"/>
    <mergeCell ref="V33:W33"/>
    <mergeCell ref="V41:W41"/>
    <mergeCell ref="K32:R32"/>
    <mergeCell ref="Q10:R10"/>
    <mergeCell ref="C13:R13"/>
    <mergeCell ref="C21:R21"/>
    <mergeCell ref="C22:D22"/>
    <mergeCell ref="E22:F22"/>
    <mergeCell ref="G22:R22"/>
    <mergeCell ref="C10:F10"/>
    <mergeCell ref="G10:H10"/>
    <mergeCell ref="I10:J10"/>
    <mergeCell ref="K10:L10"/>
    <mergeCell ref="M10:N10"/>
    <mergeCell ref="C31:R31"/>
    <mergeCell ref="C33:J33"/>
    <mergeCell ref="K33:R33"/>
    <mergeCell ref="C45:J45"/>
    <mergeCell ref="K45:R45"/>
    <mergeCell ref="C35:J35"/>
    <mergeCell ref="K35:R35"/>
    <mergeCell ref="C41:J41"/>
    <mergeCell ref="K41:R41"/>
    <mergeCell ref="C34:J34"/>
    <mergeCell ref="C32:J32"/>
    <mergeCell ref="K36:R36"/>
    <mergeCell ref="C36:J36"/>
    <mergeCell ref="C43:J43"/>
    <mergeCell ref="K43:R43"/>
    <mergeCell ref="C44:J44"/>
    <mergeCell ref="K44:R44"/>
    <mergeCell ref="O10:P10"/>
    <mergeCell ref="C16:J16"/>
    <mergeCell ref="K16:R16"/>
    <mergeCell ref="C29:J29"/>
    <mergeCell ref="K29:R29"/>
    <mergeCell ref="C25:J25"/>
    <mergeCell ref="K25:R25"/>
    <mergeCell ref="C26:R26"/>
    <mergeCell ref="O12:P12"/>
    <mergeCell ref="Q12:R12"/>
    <mergeCell ref="C11:F11"/>
    <mergeCell ref="G11:H11"/>
    <mergeCell ref="I11:J11"/>
    <mergeCell ref="K11:L11"/>
    <mergeCell ref="M11:N11"/>
    <mergeCell ref="C8:F8"/>
    <mergeCell ref="G8:R8"/>
    <mergeCell ref="C9:F9"/>
    <mergeCell ref="G9:J9"/>
    <mergeCell ref="K9:L9"/>
    <mergeCell ref="M9:N9"/>
    <mergeCell ref="O9:P9"/>
    <mergeCell ref="Q9:R9"/>
    <mergeCell ref="B2:C2"/>
    <mergeCell ref="U5:W5"/>
    <mergeCell ref="C5:J5"/>
    <mergeCell ref="K5:R5"/>
    <mergeCell ref="C7:H7"/>
    <mergeCell ref="I7:J7"/>
    <mergeCell ref="K7:R7"/>
    <mergeCell ref="O11:P11"/>
    <mergeCell ref="Q11:R11"/>
    <mergeCell ref="C12:F12"/>
    <mergeCell ref="G12:H12"/>
    <mergeCell ref="I12:J12"/>
    <mergeCell ref="K12:L12"/>
    <mergeCell ref="M12:N12"/>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D43"/>
  <sheetViews>
    <sheetView zoomScale="115" zoomScaleNormal="115" workbookViewId="0">
      <selection activeCell="C17" sqref="C17"/>
    </sheetView>
  </sheetViews>
  <sheetFormatPr baseColWidth="10" defaultColWidth="11.44140625" defaultRowHeight="14.4" x14ac:dyDescent="0.3"/>
  <cols>
    <col min="1" max="1" width="1.5546875" style="483" customWidth="1"/>
    <col min="2" max="2" width="13.88671875" style="483" bestFit="1" customWidth="1"/>
    <col min="3" max="3" width="84.33203125" style="483" customWidth="1"/>
    <col min="4" max="4" width="29.88671875" style="483" customWidth="1"/>
    <col min="5" max="5" width="1.5546875" style="483" customWidth="1"/>
    <col min="6" max="16384" width="11.44140625" style="483"/>
  </cols>
  <sheetData>
    <row r="1" spans="2:4" ht="8.25" customHeight="1" thickBot="1" x14ac:dyDescent="0.35"/>
    <row r="2" spans="2:4" x14ac:dyDescent="0.3">
      <c r="B2" s="882"/>
      <c r="C2" s="883"/>
      <c r="D2" s="884"/>
    </row>
    <row r="3" spans="2:4" ht="26.25" customHeight="1" x14ac:dyDescent="0.3">
      <c r="B3" s="885" t="s">
        <v>1048</v>
      </c>
      <c r="C3" s="886"/>
      <c r="D3" s="887"/>
    </row>
    <row r="4" spans="2:4" x14ac:dyDescent="0.3">
      <c r="B4" s="888"/>
      <c r="C4" s="889"/>
      <c r="D4" s="890"/>
    </row>
    <row r="5" spans="2:4" ht="18.75" customHeight="1" x14ac:dyDescent="0.3">
      <c r="B5" s="891" t="s">
        <v>1050</v>
      </c>
      <c r="C5" s="892"/>
      <c r="D5" s="893"/>
    </row>
    <row r="6" spans="2:4" x14ac:dyDescent="0.3">
      <c r="B6" s="888"/>
      <c r="C6" s="889"/>
      <c r="D6" s="890"/>
    </row>
    <row r="7" spans="2:4" ht="15" customHeight="1" x14ac:dyDescent="0.3">
      <c r="B7" s="894" t="s">
        <v>1051</v>
      </c>
      <c r="C7" s="895"/>
      <c r="D7" s="896"/>
    </row>
    <row r="8" spans="2:4" ht="15" customHeight="1" x14ac:dyDescent="0.3">
      <c r="B8" s="894" t="s">
        <v>1052</v>
      </c>
      <c r="C8" s="895"/>
      <c r="D8" s="896"/>
    </row>
    <row r="9" spans="2:4" ht="15" thickBot="1" x14ac:dyDescent="0.35">
      <c r="B9" s="485"/>
      <c r="C9" s="862"/>
      <c r="D9" s="486"/>
    </row>
    <row r="12" spans="2:4" ht="78" customHeight="1" x14ac:dyDescent="0.3">
      <c r="B12" s="484" t="s">
        <v>1049</v>
      </c>
      <c r="C12" s="879" t="s">
        <v>1220</v>
      </c>
      <c r="D12" s="879"/>
    </row>
    <row r="13" spans="2:4" s="488" customFormat="1" x14ac:dyDescent="0.3">
      <c r="B13" s="489"/>
      <c r="C13" s="803"/>
    </row>
    <row r="14" spans="2:4" s="488" customFormat="1" ht="15" customHeight="1" x14ac:dyDescent="0.3">
      <c r="B14" s="489" t="s">
        <v>1061</v>
      </c>
      <c r="C14" s="880" t="s">
        <v>1221</v>
      </c>
      <c r="D14" s="880"/>
    </row>
    <row r="15" spans="2:4" x14ac:dyDescent="0.3">
      <c r="C15" s="488"/>
    </row>
    <row r="16" spans="2:4" ht="15" customHeight="1" x14ac:dyDescent="0.3">
      <c r="B16" s="484" t="s">
        <v>1055</v>
      </c>
      <c r="C16" s="803" t="s">
        <v>1234</v>
      </c>
    </row>
    <row r="17" spans="2:4" x14ac:dyDescent="0.3">
      <c r="C17" s="488"/>
    </row>
    <row r="18" spans="2:4" x14ac:dyDescent="0.3">
      <c r="C18" s="863" t="s">
        <v>1056</v>
      </c>
    </row>
    <row r="19" spans="2:4" s="488" customFormat="1" ht="31.5" customHeight="1" x14ac:dyDescent="0.3">
      <c r="C19" s="861" t="s">
        <v>1225</v>
      </c>
      <c r="D19" s="868" t="s">
        <v>1059</v>
      </c>
    </row>
    <row r="20" spans="2:4" s="488" customFormat="1" ht="15" customHeight="1" x14ac:dyDescent="0.3">
      <c r="C20" s="861"/>
      <c r="D20" s="869"/>
    </row>
    <row r="21" spans="2:4" s="488" customFormat="1" x14ac:dyDescent="0.3">
      <c r="C21" s="864" t="s">
        <v>1222</v>
      </c>
      <c r="D21" s="869"/>
    </row>
    <row r="22" spans="2:4" s="488" customFormat="1" ht="86.4" x14ac:dyDescent="0.3">
      <c r="C22" s="861" t="s">
        <v>1227</v>
      </c>
      <c r="D22" s="868" t="s">
        <v>1223</v>
      </c>
    </row>
    <row r="23" spans="2:4" s="488" customFormat="1" x14ac:dyDescent="0.3">
      <c r="C23" s="861"/>
      <c r="D23" s="869"/>
    </row>
    <row r="24" spans="2:4" s="488" customFormat="1" x14ac:dyDescent="0.3">
      <c r="C24" s="865" t="s">
        <v>1057</v>
      </c>
      <c r="D24" s="869"/>
    </row>
    <row r="25" spans="2:4" ht="28.8" x14ac:dyDescent="0.3">
      <c r="C25" s="861" t="s">
        <v>1226</v>
      </c>
      <c r="D25" s="869"/>
    </row>
    <row r="26" spans="2:4" s="488" customFormat="1" x14ac:dyDescent="0.3">
      <c r="C26" s="861"/>
      <c r="D26" s="869"/>
    </row>
    <row r="27" spans="2:4" x14ac:dyDescent="0.3">
      <c r="C27" s="866" t="s">
        <v>1058</v>
      </c>
      <c r="D27" s="869"/>
    </row>
    <row r="28" spans="2:4" x14ac:dyDescent="0.3">
      <c r="C28" s="861" t="s">
        <v>1228</v>
      </c>
      <c r="D28" s="868" t="s">
        <v>1224</v>
      </c>
    </row>
    <row r="29" spans="2:4" x14ac:dyDescent="0.3">
      <c r="C29" s="488"/>
    </row>
    <row r="30" spans="2:4" x14ac:dyDescent="0.3">
      <c r="C30" s="488"/>
    </row>
    <row r="31" spans="2:4" x14ac:dyDescent="0.3">
      <c r="B31" s="867" t="s">
        <v>1060</v>
      </c>
      <c r="C31" s="488"/>
    </row>
    <row r="32" spans="2:4" ht="33" customHeight="1" x14ac:dyDescent="0.3">
      <c r="B32" s="881" t="s">
        <v>1229</v>
      </c>
      <c r="C32" s="881"/>
      <c r="D32" s="881"/>
    </row>
    <row r="33" spans="3:3" x14ac:dyDescent="0.3">
      <c r="C33" s="488"/>
    </row>
    <row r="34" spans="3:3" x14ac:dyDescent="0.3">
      <c r="C34" s="488"/>
    </row>
    <row r="35" spans="3:3" x14ac:dyDescent="0.3">
      <c r="C35" s="488"/>
    </row>
    <row r="36" spans="3:3" x14ac:dyDescent="0.3">
      <c r="C36" s="488"/>
    </row>
    <row r="37" spans="3:3" x14ac:dyDescent="0.3">
      <c r="C37" s="488"/>
    </row>
    <row r="38" spans="3:3" x14ac:dyDescent="0.3">
      <c r="C38" s="488"/>
    </row>
    <row r="39" spans="3:3" x14ac:dyDescent="0.3">
      <c r="C39" s="488"/>
    </row>
    <row r="40" spans="3:3" x14ac:dyDescent="0.3">
      <c r="C40" s="488"/>
    </row>
    <row r="41" spans="3:3" x14ac:dyDescent="0.3">
      <c r="C41" s="488"/>
    </row>
    <row r="42" spans="3:3" x14ac:dyDescent="0.3">
      <c r="C42" s="488"/>
    </row>
    <row r="43" spans="3:3" x14ac:dyDescent="0.3">
      <c r="C43" s="488"/>
    </row>
  </sheetData>
  <sheetProtection algorithmName="SHA-512" hashValue="69l+KV89x8CPK19HuILBzh33E0LZV+pdbs5S/IKBdT41gc0CFfDA4buwhdSyZH6Ab93qYWzZm6m3rt90vVXOag==" saltValue="9men93EgXLkw2FDVf0DgDw==" spinCount="100000" sheet="1" objects="1" scenarios="1" selectLockedCells="1" selectUnlockedCells="1"/>
  <mergeCells count="10">
    <mergeCell ref="C12:D12"/>
    <mergeCell ref="C14:D14"/>
    <mergeCell ref="B32:D32"/>
    <mergeCell ref="B2:D2"/>
    <mergeCell ref="B3:D3"/>
    <mergeCell ref="B4:D4"/>
    <mergeCell ref="B5:D5"/>
    <mergeCell ref="B6:D6"/>
    <mergeCell ref="B7:D7"/>
    <mergeCell ref="B8:D8"/>
  </mergeCells>
  <hyperlinks>
    <hyperlink ref="D19" location="SummaryTable!A1" display="go"/>
    <hyperlink ref="D22" location="DataProcessing!A1" display="go to DataProcessing"/>
    <hyperlink ref="D28" location="References!A1" display="go to References"/>
  </hyperlinks>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theme="9" tint="0.59999389629810485"/>
  </sheetPr>
  <dimension ref="A2:X71"/>
  <sheetViews>
    <sheetView zoomScaleNormal="100" workbookViewId="0"/>
  </sheetViews>
  <sheetFormatPr baseColWidth="10" defaultColWidth="11.44140625" defaultRowHeight="14.4" x14ac:dyDescent="0.3"/>
  <cols>
    <col min="1" max="1" width="3.44140625" style="300" customWidth="1"/>
    <col min="2" max="2" width="25.88671875" style="27" customWidth="1"/>
    <col min="3" max="5" width="13.33203125" style="300" customWidth="1"/>
    <col min="6" max="6" width="14.44140625" style="300" customWidth="1"/>
    <col min="7" max="7" width="11.44140625" style="300"/>
    <col min="8" max="8" width="3.44140625" style="40" customWidth="1"/>
    <col min="9" max="9" width="16.88671875" style="300" customWidth="1"/>
    <col min="10" max="16" width="14.6640625" style="300" customWidth="1"/>
    <col min="17" max="17" width="15.44140625" style="300" bestFit="1" customWidth="1"/>
    <col min="18" max="23" width="14.6640625" style="300" customWidth="1"/>
    <col min="24" max="16384" width="11.44140625" style="300"/>
  </cols>
  <sheetData>
    <row r="2" spans="1:17" s="18" customFormat="1" ht="18" x14ac:dyDescent="0.3">
      <c r="B2" s="266" t="s">
        <v>129</v>
      </c>
      <c r="H2" s="46"/>
      <c r="I2" s="266" t="s">
        <v>118</v>
      </c>
    </row>
    <row r="3" spans="1:17" s="279" customFormat="1" ht="6.75" customHeight="1" thickBot="1" x14ac:dyDescent="0.35">
      <c r="B3" s="26"/>
      <c r="H3" s="41"/>
    </row>
    <row r="5" spans="1:17" ht="16.2" thickBot="1" x14ac:dyDescent="0.35">
      <c r="A5" s="42" t="s">
        <v>121</v>
      </c>
      <c r="B5" s="265" t="s">
        <v>224</v>
      </c>
      <c r="H5" s="48" t="s">
        <v>121</v>
      </c>
      <c r="I5" s="898" t="s">
        <v>45</v>
      </c>
      <c r="J5" s="898"/>
      <c r="K5" s="898"/>
    </row>
    <row r="6" spans="1:17" ht="29.4" thickBot="1" x14ac:dyDescent="0.35">
      <c r="A6" s="42"/>
      <c r="B6" s="265"/>
      <c r="C6" s="344" t="s">
        <v>206</v>
      </c>
      <c r="D6" s="344" t="s">
        <v>207</v>
      </c>
      <c r="E6" s="345" t="s">
        <v>210</v>
      </c>
      <c r="F6" s="346" t="s">
        <v>211</v>
      </c>
      <c r="H6" s="48"/>
      <c r="I6" s="262"/>
      <c r="J6" s="262"/>
      <c r="K6" s="262"/>
      <c r="L6" s="262"/>
      <c r="M6" s="262"/>
      <c r="N6" s="262"/>
      <c r="O6" s="262"/>
      <c r="P6" s="262"/>
      <c r="Q6" s="262"/>
    </row>
    <row r="7" spans="1:17" x14ac:dyDescent="0.3">
      <c r="A7" s="42"/>
      <c r="B7" s="29" t="s">
        <v>219</v>
      </c>
      <c r="C7" s="1017" t="s">
        <v>19</v>
      </c>
      <c r="D7" s="1018"/>
      <c r="E7" s="1018"/>
      <c r="F7" s="1019"/>
      <c r="H7" s="48"/>
      <c r="I7" s="262"/>
      <c r="J7" s="36"/>
      <c r="K7" s="36"/>
      <c r="L7" s="36"/>
      <c r="M7" s="36"/>
      <c r="N7" s="107"/>
      <c r="O7" s="107"/>
      <c r="P7" s="107"/>
      <c r="Q7" s="107"/>
    </row>
    <row r="8" spans="1:17" x14ac:dyDescent="0.3">
      <c r="A8" s="42"/>
      <c r="B8" s="30" t="s">
        <v>195</v>
      </c>
      <c r="C8" s="1014" t="s">
        <v>20</v>
      </c>
      <c r="D8" s="1015"/>
      <c r="E8" s="1015"/>
      <c r="F8" s="1016"/>
      <c r="H8" s="48"/>
      <c r="I8" s="262"/>
      <c r="J8" s="36"/>
      <c r="K8" s="36"/>
      <c r="L8" s="36"/>
      <c r="M8" s="36"/>
      <c r="N8" s="107"/>
      <c r="O8" s="107"/>
      <c r="P8" s="107"/>
      <c r="Q8" s="107"/>
    </row>
    <row r="9" spans="1:17" x14ac:dyDescent="0.3">
      <c r="A9" s="42"/>
      <c r="B9" s="537" t="s">
        <v>196</v>
      </c>
      <c r="C9" s="536"/>
      <c r="D9" s="642"/>
      <c r="E9" s="642"/>
      <c r="F9" s="643"/>
      <c r="H9" s="48"/>
      <c r="I9" s="262"/>
      <c r="J9" s="36"/>
      <c r="K9" s="36"/>
      <c r="L9" s="36"/>
      <c r="M9" s="36"/>
      <c r="N9" s="107"/>
      <c r="O9" s="107"/>
      <c r="P9" s="107"/>
      <c r="Q9" s="107"/>
    </row>
    <row r="10" spans="1:17" x14ac:dyDescent="0.3">
      <c r="A10" s="42"/>
      <c r="B10" s="30" t="s">
        <v>1099</v>
      </c>
      <c r="C10" s="1014">
        <v>60</v>
      </c>
      <c r="D10" s="1015"/>
      <c r="E10" s="1015"/>
      <c r="F10" s="1016"/>
      <c r="H10" s="48"/>
      <c r="I10" s="262"/>
      <c r="J10" s="36"/>
      <c r="K10" s="36"/>
      <c r="L10" s="36"/>
      <c r="M10" s="36"/>
      <c r="N10" s="107"/>
      <c r="O10" s="107"/>
      <c r="P10" s="107"/>
      <c r="Q10" s="107"/>
    </row>
    <row r="11" spans="1:17" ht="15.75" customHeight="1" x14ac:dyDescent="0.3">
      <c r="A11" s="513"/>
      <c r="B11" s="537" t="s">
        <v>876</v>
      </c>
      <c r="C11" s="536"/>
      <c r="D11" s="642"/>
      <c r="E11" s="642"/>
      <c r="F11" s="643"/>
      <c r="G11" s="552"/>
      <c r="H11" s="48"/>
      <c r="I11" s="262"/>
      <c r="J11" s="36"/>
      <c r="K11" s="36"/>
      <c r="L11" s="55"/>
      <c r="M11" s="36"/>
      <c r="N11" s="107"/>
      <c r="O11" s="107"/>
      <c r="P11" s="107"/>
      <c r="Q11" s="107"/>
    </row>
    <row r="12" spans="1:17" x14ac:dyDescent="0.3">
      <c r="A12" s="513"/>
      <c r="B12" s="30" t="s">
        <v>237</v>
      </c>
      <c r="C12" s="1014">
        <v>15</v>
      </c>
      <c r="D12" s="1015"/>
      <c r="E12" s="1015"/>
      <c r="F12" s="1016"/>
      <c r="G12" s="552"/>
      <c r="H12" s="48"/>
    </row>
    <row r="13" spans="1:17" ht="30" customHeight="1" thickBot="1" x14ac:dyDescent="0.35">
      <c r="A13" s="42"/>
      <c r="B13" s="31" t="s">
        <v>220</v>
      </c>
      <c r="C13" s="1020" t="s">
        <v>240</v>
      </c>
      <c r="D13" s="1021"/>
      <c r="E13" s="1021"/>
      <c r="F13" s="1022"/>
      <c r="H13" s="48"/>
      <c r="I13" s="262"/>
      <c r="J13" s="262"/>
      <c r="K13" s="262"/>
      <c r="L13" s="262"/>
      <c r="M13" s="262"/>
      <c r="N13" s="36"/>
      <c r="O13" s="36"/>
      <c r="P13" s="36"/>
      <c r="Q13" s="36"/>
    </row>
    <row r="14" spans="1:17" x14ac:dyDescent="0.3">
      <c r="A14" s="42"/>
      <c r="B14" s="43"/>
      <c r="C14" s="36"/>
      <c r="D14" s="36"/>
      <c r="E14" s="36"/>
      <c r="F14" s="36"/>
    </row>
    <row r="15" spans="1:17" ht="15.6" x14ac:dyDescent="0.3">
      <c r="A15" s="42"/>
      <c r="B15" s="265"/>
      <c r="H15" s="48" t="s">
        <v>121</v>
      </c>
      <c r="I15" s="898" t="s">
        <v>336</v>
      </c>
      <c r="J15" s="898"/>
      <c r="K15" s="898"/>
      <c r="M15" s="36"/>
    </row>
    <row r="16" spans="1:17" ht="16.2" thickBot="1" x14ac:dyDescent="0.35">
      <c r="A16" s="42" t="s">
        <v>121</v>
      </c>
      <c r="B16" s="265" t="s">
        <v>225</v>
      </c>
      <c r="I16" s="267" t="s">
        <v>206</v>
      </c>
      <c r="Q16" s="267" t="s">
        <v>207</v>
      </c>
    </row>
    <row r="17" spans="1:24" ht="29.4" thickBot="1" x14ac:dyDescent="0.35">
      <c r="B17" s="63"/>
      <c r="C17" s="344" t="str">
        <f>C$6</f>
        <v>60BU-CORE-BIC</v>
      </c>
      <c r="D17" s="344" t="str">
        <f>D$6</f>
        <v>60BU-OUT-BIC</v>
      </c>
      <c r="E17" s="344" t="str">
        <f>E$6</f>
        <v>60BU-CORE-BGW</v>
      </c>
      <c r="F17" s="346" t="str">
        <f>F$6</f>
        <v>60BU-OUT-BGW</v>
      </c>
      <c r="H17" s="47"/>
      <c r="J17" s="267" t="s">
        <v>337</v>
      </c>
      <c r="K17" s="267" t="s">
        <v>338</v>
      </c>
      <c r="L17" s="267" t="s">
        <v>339</v>
      </c>
      <c r="M17" s="262" t="s">
        <v>340</v>
      </c>
      <c r="N17" s="267" t="s">
        <v>341</v>
      </c>
      <c r="O17" s="267" t="s">
        <v>342</v>
      </c>
      <c r="R17" s="267" t="s">
        <v>337</v>
      </c>
      <c r="S17" s="267" t="s">
        <v>338</v>
      </c>
      <c r="T17" s="267" t="s">
        <v>339</v>
      </c>
      <c r="U17" s="262" t="s">
        <v>340</v>
      </c>
      <c r="V17" s="267" t="s">
        <v>341</v>
      </c>
      <c r="W17" s="267" t="s">
        <v>342</v>
      </c>
    </row>
    <row r="18" spans="1:24" x14ac:dyDescent="0.3">
      <c r="B18" s="29" t="s">
        <v>221</v>
      </c>
      <c r="C18" s="1018" t="s">
        <v>1</v>
      </c>
      <c r="D18" s="1018"/>
      <c r="E18" s="1018"/>
      <c r="F18" s="1019"/>
      <c r="I18" s="262" t="s">
        <v>274</v>
      </c>
      <c r="J18" s="263" t="s">
        <v>403</v>
      </c>
      <c r="K18" s="34" t="s">
        <v>408</v>
      </c>
      <c r="L18" s="34" t="s">
        <v>322</v>
      </c>
      <c r="M18" s="34" t="s">
        <v>346</v>
      </c>
      <c r="N18" s="34" t="s">
        <v>415</v>
      </c>
      <c r="O18" s="264" t="s">
        <v>350</v>
      </c>
      <c r="Q18" s="262" t="s">
        <v>274</v>
      </c>
      <c r="R18" s="263" t="s">
        <v>424</v>
      </c>
      <c r="S18" s="34" t="s">
        <v>358</v>
      </c>
      <c r="T18" s="34" t="s">
        <v>291</v>
      </c>
      <c r="U18" s="34" t="s">
        <v>425</v>
      </c>
      <c r="V18" s="34" t="s">
        <v>369</v>
      </c>
      <c r="W18" s="264" t="s">
        <v>426</v>
      </c>
    </row>
    <row r="19" spans="1:24" x14ac:dyDescent="0.3">
      <c r="A19" s="552"/>
      <c r="B19" s="30" t="s">
        <v>1086</v>
      </c>
      <c r="C19" s="1015" t="s">
        <v>576</v>
      </c>
      <c r="D19" s="1015"/>
      <c r="E19" s="1015"/>
      <c r="F19" s="1016"/>
      <c r="G19" s="552"/>
      <c r="I19" s="262" t="s">
        <v>17</v>
      </c>
      <c r="J19" s="40" t="s">
        <v>403</v>
      </c>
      <c r="K19" s="36" t="s">
        <v>408</v>
      </c>
      <c r="L19" s="36" t="s">
        <v>287</v>
      </c>
      <c r="M19" s="36" t="s">
        <v>346</v>
      </c>
      <c r="N19" s="36" t="s">
        <v>413</v>
      </c>
      <c r="O19" s="37" t="s">
        <v>413</v>
      </c>
      <c r="Q19" s="262" t="s">
        <v>17</v>
      </c>
      <c r="R19" s="40" t="s">
        <v>367</v>
      </c>
      <c r="S19" s="36" t="s">
        <v>393</v>
      </c>
      <c r="T19" s="36" t="s">
        <v>427</v>
      </c>
      <c r="U19" s="36" t="s">
        <v>351</v>
      </c>
      <c r="V19" s="36" t="s">
        <v>428</v>
      </c>
      <c r="W19" s="37" t="s">
        <v>365</v>
      </c>
    </row>
    <row r="20" spans="1:24" x14ac:dyDescent="0.3">
      <c r="B20" s="30" t="s">
        <v>119</v>
      </c>
      <c r="C20" s="206" t="s">
        <v>251</v>
      </c>
      <c r="D20" s="347" t="s">
        <v>252</v>
      </c>
      <c r="E20" s="347" t="s">
        <v>251</v>
      </c>
      <c r="F20" s="340" t="s">
        <v>252</v>
      </c>
      <c r="H20" s="48"/>
      <c r="I20" s="262" t="s">
        <v>276</v>
      </c>
      <c r="J20" s="40" t="s">
        <v>394</v>
      </c>
      <c r="K20" s="36" t="s">
        <v>416</v>
      </c>
      <c r="L20" s="36" t="s">
        <v>417</v>
      </c>
      <c r="M20" s="36" t="s">
        <v>379</v>
      </c>
      <c r="N20" s="36" t="s">
        <v>418</v>
      </c>
      <c r="O20" s="37" t="s">
        <v>376</v>
      </c>
      <c r="Q20" s="262" t="s">
        <v>276</v>
      </c>
      <c r="R20" s="40" t="s">
        <v>359</v>
      </c>
      <c r="S20" s="36" t="s">
        <v>429</v>
      </c>
      <c r="T20" s="36" t="s">
        <v>255</v>
      </c>
      <c r="U20" s="36" t="s">
        <v>379</v>
      </c>
      <c r="V20" s="36" t="s">
        <v>355</v>
      </c>
      <c r="W20" s="37" t="s">
        <v>372</v>
      </c>
    </row>
    <row r="21" spans="1:24" ht="15.75" customHeight="1" x14ac:dyDescent="0.3">
      <c r="B21" s="30" t="s">
        <v>222</v>
      </c>
      <c r="C21" s="206" t="s">
        <v>47</v>
      </c>
      <c r="D21" s="347" t="s">
        <v>107</v>
      </c>
      <c r="E21" s="347" t="s">
        <v>47</v>
      </c>
      <c r="F21" s="340" t="s">
        <v>107</v>
      </c>
      <c r="I21" s="262" t="s">
        <v>275</v>
      </c>
      <c r="J21" s="40" t="s">
        <v>409</v>
      </c>
      <c r="K21" s="36" t="s">
        <v>389</v>
      </c>
      <c r="L21" s="36" t="s">
        <v>419</v>
      </c>
      <c r="M21" s="36" t="s">
        <v>360</v>
      </c>
      <c r="N21" s="36" t="s">
        <v>420</v>
      </c>
      <c r="O21" s="37" t="s">
        <v>421</v>
      </c>
      <c r="Q21" s="262" t="s">
        <v>275</v>
      </c>
      <c r="R21" s="40" t="s">
        <v>354</v>
      </c>
      <c r="S21" s="36" t="s">
        <v>378</v>
      </c>
      <c r="T21" s="36" t="s">
        <v>430</v>
      </c>
      <c r="U21" s="36" t="s">
        <v>350</v>
      </c>
      <c r="V21" s="36" t="s">
        <v>431</v>
      </c>
      <c r="W21" s="37" t="s">
        <v>350</v>
      </c>
    </row>
    <row r="22" spans="1:24" ht="15.75" customHeight="1" thickBot="1" x14ac:dyDescent="0.35">
      <c r="B22" s="537" t="s">
        <v>239</v>
      </c>
      <c r="C22" s="641"/>
      <c r="D22" s="277"/>
      <c r="E22" s="277"/>
      <c r="F22" s="278"/>
      <c r="I22" s="262" t="s">
        <v>16</v>
      </c>
      <c r="J22" s="41" t="s">
        <v>422</v>
      </c>
      <c r="K22" s="279" t="s">
        <v>367</v>
      </c>
      <c r="L22" s="279" t="s">
        <v>334</v>
      </c>
      <c r="M22" s="279" t="s">
        <v>351</v>
      </c>
      <c r="N22" s="279" t="s">
        <v>423</v>
      </c>
      <c r="O22" s="38" t="s">
        <v>369</v>
      </c>
      <c r="Q22" s="262" t="s">
        <v>16</v>
      </c>
      <c r="R22" s="41" t="s">
        <v>432</v>
      </c>
      <c r="S22" s="279" t="s">
        <v>433</v>
      </c>
      <c r="T22" s="279" t="s">
        <v>291</v>
      </c>
      <c r="U22" s="279" t="s">
        <v>434</v>
      </c>
      <c r="V22" s="279" t="s">
        <v>346</v>
      </c>
      <c r="W22" s="38" t="s">
        <v>435</v>
      </c>
    </row>
    <row r="23" spans="1:24" x14ac:dyDescent="0.3">
      <c r="B23" s="30" t="s">
        <v>199</v>
      </c>
      <c r="C23" s="206" t="s">
        <v>257</v>
      </c>
      <c r="D23" s="347" t="s">
        <v>258</v>
      </c>
      <c r="E23" s="347" t="s">
        <v>257</v>
      </c>
      <c r="F23" s="340" t="s">
        <v>258</v>
      </c>
      <c r="I23" s="262"/>
      <c r="J23" s="36"/>
      <c r="K23" s="36"/>
      <c r="L23" s="36"/>
      <c r="M23" s="36"/>
      <c r="N23" s="36"/>
      <c r="O23" s="36"/>
      <c r="Q23" s="262"/>
      <c r="R23" s="36"/>
      <c r="S23" s="36"/>
      <c r="T23" s="36"/>
      <c r="U23" s="36"/>
      <c r="V23" s="36"/>
      <c r="W23" s="36"/>
    </row>
    <row r="24" spans="1:24" x14ac:dyDescent="0.3">
      <c r="A24" s="552"/>
      <c r="B24" s="537" t="s">
        <v>879</v>
      </c>
      <c r="C24" s="641"/>
      <c r="D24" s="642"/>
      <c r="E24" s="642"/>
      <c r="F24" s="643"/>
      <c r="G24" s="552"/>
    </row>
    <row r="25" spans="1:24" ht="15.75" customHeight="1" x14ac:dyDescent="0.3">
      <c r="B25" s="30" t="s">
        <v>56</v>
      </c>
      <c r="C25" s="917" t="s">
        <v>790</v>
      </c>
      <c r="D25" s="917"/>
      <c r="E25" s="917"/>
      <c r="F25" s="902"/>
      <c r="I25" s="267" t="s">
        <v>210</v>
      </c>
      <c r="P25" s="267"/>
      <c r="Q25" s="267" t="s">
        <v>211</v>
      </c>
    </row>
    <row r="26" spans="1:24" s="18" customFormat="1" ht="30.75" customHeight="1" thickBot="1" x14ac:dyDescent="0.35">
      <c r="A26" s="300"/>
      <c r="B26" s="31" t="s">
        <v>220</v>
      </c>
      <c r="C26" s="1021" t="s">
        <v>253</v>
      </c>
      <c r="D26" s="1021"/>
      <c r="E26" s="1021"/>
      <c r="F26" s="1022"/>
      <c r="G26" s="300"/>
      <c r="H26" s="40"/>
      <c r="I26" s="300"/>
      <c r="J26" s="267" t="s">
        <v>337</v>
      </c>
      <c r="K26" s="267" t="s">
        <v>338</v>
      </c>
      <c r="L26" s="267" t="s">
        <v>339</v>
      </c>
      <c r="M26" s="262" t="s">
        <v>340</v>
      </c>
      <c r="N26" s="267" t="s">
        <v>341</v>
      </c>
      <c r="O26" s="267" t="s">
        <v>342</v>
      </c>
      <c r="P26" s="300"/>
      <c r="Q26" s="300"/>
      <c r="R26" s="267" t="s">
        <v>337</v>
      </c>
      <c r="S26" s="267" t="s">
        <v>338</v>
      </c>
      <c r="T26" s="267" t="s">
        <v>339</v>
      </c>
      <c r="U26" s="262" t="s">
        <v>340</v>
      </c>
      <c r="V26" s="267" t="s">
        <v>341</v>
      </c>
      <c r="W26" s="267" t="s">
        <v>342</v>
      </c>
      <c r="X26" s="300"/>
    </row>
    <row r="27" spans="1:24" x14ac:dyDescent="0.3">
      <c r="B27" s="43"/>
      <c r="C27" s="949"/>
      <c r="D27" s="949"/>
      <c r="E27" s="949"/>
      <c r="F27" s="949"/>
      <c r="I27" s="262" t="s">
        <v>274</v>
      </c>
      <c r="J27" s="263" t="s">
        <v>436</v>
      </c>
      <c r="K27" s="34" t="s">
        <v>393</v>
      </c>
      <c r="L27" s="34" t="s">
        <v>334</v>
      </c>
      <c r="M27" s="34" t="s">
        <v>370</v>
      </c>
      <c r="N27" s="34" t="s">
        <v>375</v>
      </c>
      <c r="O27" s="264" t="s">
        <v>369</v>
      </c>
      <c r="Q27" s="262" t="s">
        <v>274</v>
      </c>
      <c r="R27" s="263" t="s">
        <v>343</v>
      </c>
      <c r="S27" s="34" t="s">
        <v>367</v>
      </c>
      <c r="T27" s="34" t="s">
        <v>291</v>
      </c>
      <c r="U27" s="34" t="s">
        <v>442</v>
      </c>
      <c r="V27" s="34" t="s">
        <v>443</v>
      </c>
      <c r="W27" s="264" t="s">
        <v>444</v>
      </c>
    </row>
    <row r="28" spans="1:24" x14ac:dyDescent="0.3">
      <c r="B28" s="43"/>
      <c r="C28" s="36"/>
      <c r="D28" s="36"/>
      <c r="E28" s="36"/>
      <c r="F28" s="36"/>
      <c r="I28" s="262" t="s">
        <v>17</v>
      </c>
      <c r="J28" s="40" t="s">
        <v>393</v>
      </c>
      <c r="K28" s="36" t="s">
        <v>353</v>
      </c>
      <c r="L28" s="36" t="s">
        <v>390</v>
      </c>
      <c r="M28" s="36" t="s">
        <v>369</v>
      </c>
      <c r="N28" s="36" t="s">
        <v>428</v>
      </c>
      <c r="O28" s="37" t="s">
        <v>375</v>
      </c>
      <c r="Q28" s="262" t="s">
        <v>17</v>
      </c>
      <c r="R28" s="40" t="s">
        <v>354</v>
      </c>
      <c r="S28" s="36" t="s">
        <v>445</v>
      </c>
      <c r="T28" s="36" t="s">
        <v>427</v>
      </c>
      <c r="U28" s="36" t="s">
        <v>383</v>
      </c>
      <c r="V28" s="36" t="s">
        <v>383</v>
      </c>
      <c r="W28" s="37" t="s">
        <v>373</v>
      </c>
    </row>
    <row r="29" spans="1:24" ht="15" customHeight="1" thickBot="1" x14ac:dyDescent="0.35">
      <c r="A29" s="42" t="s">
        <v>121</v>
      </c>
      <c r="B29" s="265" t="s">
        <v>226</v>
      </c>
      <c r="C29" s="18"/>
      <c r="D29" s="18"/>
      <c r="E29" s="18"/>
      <c r="F29" s="18"/>
      <c r="I29" s="262" t="s">
        <v>276</v>
      </c>
      <c r="J29" s="40" t="s">
        <v>400</v>
      </c>
      <c r="K29" s="36" t="s">
        <v>353</v>
      </c>
      <c r="L29" s="36" t="s">
        <v>417</v>
      </c>
      <c r="M29" s="36" t="s">
        <v>421</v>
      </c>
      <c r="N29" s="36" t="s">
        <v>437</v>
      </c>
      <c r="O29" s="37" t="s">
        <v>376</v>
      </c>
      <c r="Q29" s="262" t="s">
        <v>276</v>
      </c>
      <c r="R29" s="40" t="s">
        <v>378</v>
      </c>
      <c r="S29" s="36" t="s">
        <v>409</v>
      </c>
      <c r="T29" s="36" t="s">
        <v>321</v>
      </c>
      <c r="U29" s="36" t="s">
        <v>352</v>
      </c>
      <c r="V29" s="36" t="s">
        <v>375</v>
      </c>
      <c r="W29" s="37" t="s">
        <v>446</v>
      </c>
    </row>
    <row r="30" spans="1:24" ht="15" customHeight="1" thickBot="1" x14ac:dyDescent="0.35">
      <c r="B30" s="67"/>
      <c r="C30" s="344" t="str">
        <f>C$6</f>
        <v>60BU-CORE-BIC</v>
      </c>
      <c r="D30" s="344" t="str">
        <f>D$6</f>
        <v>60BU-OUT-BIC</v>
      </c>
      <c r="E30" s="344" t="str">
        <f>E$6</f>
        <v>60BU-CORE-BGW</v>
      </c>
      <c r="F30" s="346" t="str">
        <f>F$6</f>
        <v>60BU-OUT-BGW</v>
      </c>
      <c r="G30" s="18"/>
      <c r="I30" s="262" t="s">
        <v>275</v>
      </c>
      <c r="J30" s="40" t="s">
        <v>367</v>
      </c>
      <c r="K30" s="36" t="s">
        <v>354</v>
      </c>
      <c r="L30" s="36" t="s">
        <v>438</v>
      </c>
      <c r="M30" s="36" t="s">
        <v>350</v>
      </c>
      <c r="N30" s="36" t="s">
        <v>397</v>
      </c>
      <c r="O30" s="37" t="s">
        <v>379</v>
      </c>
      <c r="Q30" s="262" t="s">
        <v>275</v>
      </c>
      <c r="R30" s="40" t="s">
        <v>378</v>
      </c>
      <c r="S30" s="36" t="s">
        <v>359</v>
      </c>
      <c r="T30" s="36" t="s">
        <v>310</v>
      </c>
      <c r="U30" s="36" t="s">
        <v>375</v>
      </c>
      <c r="V30" s="36" t="s">
        <v>379</v>
      </c>
      <c r="W30" s="37" t="s">
        <v>369</v>
      </c>
    </row>
    <row r="31" spans="1:24" ht="15" thickBot="1" x14ac:dyDescent="0.35">
      <c r="B31" s="29" t="s">
        <v>2</v>
      </c>
      <c r="C31" s="1017" t="s">
        <v>27</v>
      </c>
      <c r="D31" s="1018"/>
      <c r="E31" s="1018"/>
      <c r="F31" s="1019"/>
      <c r="I31" s="262" t="s">
        <v>16</v>
      </c>
      <c r="J31" s="41" t="s">
        <v>439</v>
      </c>
      <c r="K31" s="279" t="s">
        <v>409</v>
      </c>
      <c r="L31" s="279" t="s">
        <v>440</v>
      </c>
      <c r="M31" s="279" t="s">
        <v>441</v>
      </c>
      <c r="N31" s="279" t="s">
        <v>357</v>
      </c>
      <c r="O31" s="38" t="s">
        <v>369</v>
      </c>
      <c r="Q31" s="262" t="s">
        <v>16</v>
      </c>
      <c r="R31" s="41" t="s">
        <v>424</v>
      </c>
      <c r="S31" s="279" t="s">
        <v>445</v>
      </c>
      <c r="T31" s="279" t="s">
        <v>291</v>
      </c>
      <c r="U31" s="279" t="s">
        <v>447</v>
      </c>
      <c r="V31" s="279" t="s">
        <v>448</v>
      </c>
      <c r="W31" s="38" t="s">
        <v>449</v>
      </c>
    </row>
    <row r="32" spans="1:24" ht="30.75" customHeight="1" x14ac:dyDescent="0.3">
      <c r="B32" s="53" t="s">
        <v>11</v>
      </c>
      <c r="C32" s="1014" t="s">
        <v>262</v>
      </c>
      <c r="D32" s="1015"/>
      <c r="E32" s="1015"/>
      <c r="F32" s="1016"/>
      <c r="I32" s="262"/>
      <c r="J32" s="36"/>
      <c r="K32" s="36"/>
      <c r="L32" s="36"/>
      <c r="M32" s="36"/>
      <c r="N32" s="36"/>
      <c r="O32" s="36"/>
      <c r="P32" s="36"/>
      <c r="Q32" s="262"/>
      <c r="R32" s="36"/>
      <c r="S32" s="36"/>
      <c r="T32" s="36"/>
      <c r="U32" s="36"/>
      <c r="V32" s="36"/>
      <c r="W32" s="36"/>
      <c r="X32" s="36"/>
    </row>
    <row r="33" spans="1:24" ht="15" customHeight="1" x14ac:dyDescent="0.3">
      <c r="B33" s="30" t="s">
        <v>12</v>
      </c>
      <c r="C33" s="1014" t="s">
        <v>261</v>
      </c>
      <c r="D33" s="1015"/>
      <c r="E33" s="1015"/>
      <c r="F33" s="1016"/>
      <c r="I33" s="36"/>
      <c r="J33" s="36"/>
      <c r="K33" s="36"/>
      <c r="L33" s="36"/>
      <c r="M33" s="36"/>
      <c r="N33" s="36"/>
      <c r="O33" s="36"/>
      <c r="P33" s="36"/>
      <c r="Q33" s="36"/>
      <c r="R33" s="36"/>
      <c r="S33" s="36"/>
      <c r="T33" s="36"/>
      <c r="U33" s="36"/>
      <c r="V33" s="36"/>
      <c r="W33" s="36"/>
      <c r="X33" s="36"/>
    </row>
    <row r="34" spans="1:24" ht="15.75" customHeight="1" x14ac:dyDescent="0.3">
      <c r="B34" s="30" t="s">
        <v>23</v>
      </c>
      <c r="C34" s="1014" t="s">
        <v>24</v>
      </c>
      <c r="D34" s="1015"/>
      <c r="E34" s="1015"/>
      <c r="F34" s="1016"/>
      <c r="I34" s="262"/>
      <c r="J34" s="36"/>
      <c r="K34" s="36"/>
      <c r="L34" s="36"/>
      <c r="M34" s="36"/>
      <c r="N34" s="36"/>
      <c r="O34" s="36"/>
      <c r="P34" s="36"/>
      <c r="Q34" s="262"/>
      <c r="R34" s="36"/>
      <c r="S34" s="36"/>
      <c r="T34" s="36"/>
      <c r="U34" s="36"/>
      <c r="V34" s="36"/>
      <c r="W34" s="36"/>
      <c r="X34" s="36"/>
    </row>
    <row r="35" spans="1:24" ht="32.25" customHeight="1" x14ac:dyDescent="0.3">
      <c r="B35" s="30" t="s">
        <v>4</v>
      </c>
      <c r="C35" s="1014" t="s">
        <v>21</v>
      </c>
      <c r="D35" s="1015"/>
      <c r="E35" s="1015"/>
      <c r="F35" s="1016"/>
      <c r="I35" s="36"/>
      <c r="J35" s="262"/>
      <c r="K35" s="262"/>
      <c r="L35" s="262"/>
      <c r="M35" s="262"/>
      <c r="N35" s="262"/>
      <c r="O35" s="262"/>
      <c r="P35" s="36"/>
      <c r="Q35" s="36"/>
      <c r="R35" s="262"/>
      <c r="S35" s="262"/>
      <c r="T35" s="262"/>
      <c r="U35" s="262"/>
      <c r="V35" s="262"/>
      <c r="W35" s="262"/>
      <c r="X35" s="36"/>
    </row>
    <row r="36" spans="1:24" x14ac:dyDescent="0.3">
      <c r="B36" s="106" t="s">
        <v>3</v>
      </c>
      <c r="C36" s="277"/>
      <c r="D36" s="277"/>
      <c r="E36" s="277"/>
      <c r="F36" s="278"/>
      <c r="I36" s="262"/>
      <c r="J36" s="36"/>
      <c r="K36" s="36"/>
      <c r="L36" s="36"/>
      <c r="M36" s="36"/>
      <c r="N36" s="36"/>
      <c r="O36" s="36"/>
      <c r="P36" s="36"/>
      <c r="Q36" s="262"/>
      <c r="R36" s="36"/>
      <c r="S36" s="36"/>
      <c r="T36" s="36"/>
      <c r="U36" s="36"/>
      <c r="V36" s="36"/>
      <c r="W36" s="36"/>
      <c r="X36" s="36"/>
    </row>
    <row r="37" spans="1:24" x14ac:dyDescent="0.3">
      <c r="B37" s="30" t="s">
        <v>229</v>
      </c>
      <c r="C37" s="1014" t="s">
        <v>247</v>
      </c>
      <c r="D37" s="1015"/>
      <c r="E37" s="1015"/>
      <c r="F37" s="1016"/>
      <c r="I37" s="262"/>
      <c r="J37" s="36"/>
      <c r="K37" s="36"/>
      <c r="L37" s="36"/>
      <c r="M37" s="36"/>
      <c r="N37" s="36"/>
      <c r="O37" s="36"/>
      <c r="P37" s="36"/>
      <c r="Q37" s="262"/>
      <c r="R37" s="36"/>
      <c r="S37" s="36"/>
      <c r="T37" s="36"/>
      <c r="U37" s="36"/>
      <c r="V37" s="36"/>
      <c r="W37" s="36"/>
      <c r="X37" s="36"/>
    </row>
    <row r="38" spans="1:24" ht="15" thickBot="1" x14ac:dyDescent="0.35">
      <c r="B38" s="105" t="s">
        <v>220</v>
      </c>
      <c r="C38" s="1020" t="s">
        <v>260</v>
      </c>
      <c r="D38" s="1021"/>
      <c r="E38" s="1021"/>
      <c r="F38" s="1022"/>
      <c r="I38" s="262"/>
      <c r="J38" s="36"/>
      <c r="K38" s="36"/>
      <c r="L38" s="36"/>
      <c r="M38" s="36"/>
      <c r="N38" s="36"/>
      <c r="O38" s="36"/>
      <c r="P38" s="36"/>
      <c r="Q38" s="262"/>
      <c r="R38" s="36"/>
      <c r="S38" s="36"/>
      <c r="T38" s="36"/>
      <c r="U38" s="36"/>
      <c r="V38" s="36"/>
      <c r="W38" s="36"/>
      <c r="X38" s="36"/>
    </row>
    <row r="39" spans="1:24" ht="15" customHeight="1" x14ac:dyDescent="0.3">
      <c r="B39" s="268"/>
      <c r="I39" s="262"/>
      <c r="J39" s="36"/>
      <c r="K39" s="36"/>
      <c r="L39" s="36"/>
      <c r="M39" s="36"/>
      <c r="N39" s="36"/>
      <c r="O39" s="36"/>
      <c r="P39" s="36"/>
      <c r="Q39" s="262"/>
      <c r="R39" s="36"/>
      <c r="S39" s="36"/>
      <c r="T39" s="36"/>
      <c r="U39" s="36"/>
      <c r="V39" s="36"/>
      <c r="W39" s="36"/>
      <c r="X39" s="36"/>
    </row>
    <row r="40" spans="1:24" x14ac:dyDescent="0.3">
      <c r="B40" s="28"/>
      <c r="I40" s="262"/>
      <c r="J40" s="36"/>
      <c r="K40" s="36"/>
      <c r="L40" s="36"/>
      <c r="M40" s="36"/>
      <c r="N40" s="36"/>
      <c r="O40" s="36"/>
      <c r="P40" s="36"/>
      <c r="Q40" s="262"/>
      <c r="R40" s="36"/>
      <c r="S40" s="36"/>
      <c r="T40" s="36"/>
      <c r="U40" s="36"/>
      <c r="V40" s="36"/>
      <c r="W40" s="36"/>
      <c r="X40" s="36"/>
    </row>
    <row r="41" spans="1:24" ht="31.5" customHeight="1" thickBot="1" x14ac:dyDescent="0.35">
      <c r="A41" s="42" t="s">
        <v>121</v>
      </c>
      <c r="B41" s="265" t="s">
        <v>227</v>
      </c>
      <c r="I41" s="262"/>
      <c r="J41" s="36"/>
      <c r="K41" s="36"/>
      <c r="L41" s="36"/>
      <c r="M41" s="36"/>
      <c r="N41" s="36"/>
      <c r="O41" s="36"/>
      <c r="P41" s="36"/>
      <c r="Q41" s="262"/>
      <c r="R41" s="36"/>
      <c r="S41" s="36"/>
      <c r="T41" s="36"/>
      <c r="U41" s="36"/>
      <c r="V41" s="36"/>
      <c r="W41" s="36"/>
      <c r="X41" s="36"/>
    </row>
    <row r="42" spans="1:24" ht="29.4" thickBot="1" x14ac:dyDescent="0.35">
      <c r="B42" s="67"/>
      <c r="C42" s="344" t="str">
        <f>C$6</f>
        <v>60BU-CORE-BIC</v>
      </c>
      <c r="D42" s="344" t="str">
        <f>D$6</f>
        <v>60BU-OUT-BIC</v>
      </c>
      <c r="E42" s="344" t="str">
        <f>E$6</f>
        <v>60BU-CORE-BGW</v>
      </c>
      <c r="F42" s="346" t="str">
        <f>F$6</f>
        <v>60BU-OUT-BGW</v>
      </c>
      <c r="I42" s="36"/>
      <c r="J42" s="36"/>
      <c r="K42" s="36"/>
      <c r="L42" s="36"/>
      <c r="M42" s="36"/>
      <c r="N42" s="36"/>
      <c r="O42" s="36"/>
      <c r="P42" s="36"/>
      <c r="Q42" s="36"/>
      <c r="R42" s="36"/>
      <c r="S42" s="36"/>
      <c r="T42" s="36"/>
      <c r="U42" s="36"/>
      <c r="V42" s="36"/>
      <c r="W42" s="36"/>
      <c r="X42" s="36"/>
    </row>
    <row r="43" spans="1:24" ht="30.75" customHeight="1" x14ac:dyDescent="0.3">
      <c r="B43" s="29" t="s">
        <v>13</v>
      </c>
      <c r="C43" s="1017" t="s">
        <v>265</v>
      </c>
      <c r="D43" s="1023"/>
      <c r="E43" s="1024" t="s">
        <v>268</v>
      </c>
      <c r="F43" s="1019"/>
      <c r="I43" s="262"/>
      <c r="J43" s="36"/>
      <c r="K43" s="36"/>
      <c r="L43" s="36"/>
      <c r="M43" s="36"/>
      <c r="N43" s="36"/>
      <c r="O43" s="36"/>
      <c r="P43" s="36"/>
      <c r="Q43" s="262"/>
      <c r="R43" s="36"/>
      <c r="S43" s="36"/>
      <c r="T43" s="36"/>
      <c r="U43" s="36"/>
      <c r="V43" s="36"/>
      <c r="W43" s="36"/>
      <c r="X43" s="36"/>
    </row>
    <row r="44" spans="1:24" ht="18" x14ac:dyDescent="0.3">
      <c r="B44" s="53" t="s">
        <v>269</v>
      </c>
      <c r="C44" s="1014">
        <v>50</v>
      </c>
      <c r="D44" s="1015"/>
      <c r="E44" s="1015"/>
      <c r="F44" s="1016"/>
      <c r="I44" s="36"/>
      <c r="J44" s="262"/>
      <c r="K44" s="262"/>
      <c r="L44" s="262"/>
      <c r="M44" s="262"/>
      <c r="N44" s="262"/>
      <c r="O44" s="262"/>
      <c r="P44" s="68"/>
      <c r="Q44" s="36"/>
      <c r="R44" s="262"/>
      <c r="S44" s="262"/>
      <c r="T44" s="262"/>
      <c r="U44" s="262"/>
      <c r="V44" s="262"/>
      <c r="W44" s="262"/>
      <c r="X44" s="36"/>
    </row>
    <row r="45" spans="1:24" ht="15.75" customHeight="1" x14ac:dyDescent="0.3">
      <c r="B45" s="96" t="s">
        <v>6</v>
      </c>
      <c r="C45" s="978" t="s">
        <v>811</v>
      </c>
      <c r="D45" s="1025"/>
      <c r="E45" s="992" t="s">
        <v>266</v>
      </c>
      <c r="F45" s="980"/>
      <c r="I45" s="262"/>
      <c r="J45" s="36"/>
      <c r="K45" s="36"/>
      <c r="L45" s="36"/>
      <c r="M45" s="36"/>
      <c r="N45" s="36"/>
      <c r="O45" s="36"/>
      <c r="P45" s="36"/>
      <c r="Q45" s="262"/>
      <c r="R45" s="36"/>
      <c r="S45" s="36"/>
      <c r="T45" s="36"/>
      <c r="U45" s="36"/>
      <c r="V45" s="36"/>
      <c r="W45" s="36"/>
      <c r="X45" s="36"/>
    </row>
    <row r="46" spans="1:24" x14ac:dyDescent="0.3">
      <c r="B46" s="106" t="s">
        <v>14</v>
      </c>
      <c r="C46" s="277"/>
      <c r="D46" s="277"/>
      <c r="E46" s="277"/>
      <c r="F46" s="278"/>
      <c r="I46" s="262"/>
      <c r="J46" s="36"/>
      <c r="K46" s="36"/>
      <c r="L46" s="36"/>
      <c r="M46" s="36"/>
      <c r="N46" s="36"/>
      <c r="O46" s="36"/>
      <c r="P46" s="36"/>
      <c r="Q46" s="262"/>
      <c r="R46" s="36"/>
      <c r="S46" s="36"/>
      <c r="T46" s="36"/>
      <c r="U46" s="36"/>
      <c r="V46" s="36"/>
      <c r="W46" s="36"/>
      <c r="X46" s="36"/>
    </row>
    <row r="47" spans="1:24" x14ac:dyDescent="0.3">
      <c r="B47" s="106" t="s">
        <v>15</v>
      </c>
      <c r="C47" s="277"/>
      <c r="D47" s="277"/>
      <c r="E47" s="277"/>
      <c r="F47" s="278"/>
      <c r="I47" s="262"/>
      <c r="J47" s="36"/>
      <c r="K47" s="36"/>
      <c r="L47" s="36"/>
      <c r="M47" s="36"/>
      <c r="N47" s="36"/>
      <c r="O47" s="36"/>
      <c r="P47" s="36"/>
      <c r="Q47" s="262"/>
      <c r="R47" s="36"/>
      <c r="S47" s="36"/>
      <c r="T47" s="36"/>
      <c r="U47" s="36"/>
      <c r="V47" s="36"/>
      <c r="W47" s="36"/>
      <c r="X47" s="36"/>
    </row>
    <row r="48" spans="1:24" x14ac:dyDescent="0.3">
      <c r="B48" s="96" t="s">
        <v>270</v>
      </c>
      <c r="C48" s="978" t="s">
        <v>263</v>
      </c>
      <c r="D48" s="979"/>
      <c r="E48" s="979"/>
      <c r="F48" s="980"/>
      <c r="I48" s="262"/>
      <c r="J48" s="36"/>
      <c r="K48" s="36"/>
      <c r="L48" s="36"/>
      <c r="M48" s="36"/>
      <c r="N48" s="36"/>
      <c r="O48" s="36"/>
      <c r="P48" s="36"/>
      <c r="Q48" s="262"/>
      <c r="R48" s="36"/>
      <c r="S48" s="36"/>
      <c r="T48" s="36"/>
      <c r="U48" s="36"/>
      <c r="V48" s="36"/>
      <c r="W48" s="36"/>
      <c r="X48" s="36"/>
    </row>
    <row r="49" spans="1:24" ht="15" thickBot="1" x14ac:dyDescent="0.35">
      <c r="B49" s="97" t="s">
        <v>5</v>
      </c>
      <c r="C49" s="939" t="s">
        <v>264</v>
      </c>
      <c r="D49" s="981"/>
      <c r="E49" s="981"/>
      <c r="F49" s="940"/>
      <c r="I49" s="262"/>
      <c r="J49" s="36"/>
      <c r="K49" s="36"/>
      <c r="L49" s="36"/>
      <c r="M49" s="36"/>
      <c r="N49" s="36"/>
      <c r="O49" s="36"/>
      <c r="P49" s="36"/>
      <c r="Q49" s="262"/>
      <c r="R49" s="36"/>
      <c r="S49" s="36"/>
      <c r="T49" s="36"/>
      <c r="U49" s="36"/>
      <c r="V49" s="36"/>
      <c r="W49" s="36"/>
      <c r="X49" s="36"/>
    </row>
    <row r="50" spans="1:24" x14ac:dyDescent="0.3">
      <c r="B50" s="43"/>
      <c r="C50" s="36"/>
      <c r="D50" s="36"/>
      <c r="E50" s="36"/>
      <c r="F50" s="36"/>
      <c r="I50" s="262"/>
      <c r="J50" s="36"/>
      <c r="K50" s="36"/>
      <c r="L50" s="36"/>
      <c r="M50" s="36"/>
      <c r="N50" s="36"/>
      <c r="O50" s="36"/>
      <c r="Q50" s="262"/>
      <c r="R50" s="36"/>
      <c r="S50" s="36"/>
      <c r="T50" s="36"/>
      <c r="U50" s="36"/>
      <c r="V50" s="36"/>
      <c r="W50" s="36"/>
    </row>
    <row r="51" spans="1:24" x14ac:dyDescent="0.3">
      <c r="B51" s="43"/>
      <c r="C51" s="36"/>
      <c r="D51" s="36"/>
      <c r="E51" s="36"/>
      <c r="F51" s="36"/>
    </row>
    <row r="52" spans="1:24" ht="15.75" customHeight="1" thickBot="1" x14ac:dyDescent="0.35">
      <c r="A52" s="42" t="s">
        <v>121</v>
      </c>
      <c r="B52" s="265" t="s">
        <v>230</v>
      </c>
      <c r="C52" s="36"/>
      <c r="D52" s="36"/>
      <c r="E52" s="36"/>
      <c r="F52" s="36"/>
    </row>
    <row r="53" spans="1:24" ht="29.4" thickBot="1" x14ac:dyDescent="0.35">
      <c r="B53" s="67"/>
      <c r="C53" s="22" t="str">
        <f>C$6</f>
        <v>60BU-CORE-BIC</v>
      </c>
      <c r="D53" s="22" t="str">
        <f>D$6</f>
        <v>60BU-OUT-BIC</v>
      </c>
      <c r="E53" s="22" t="str">
        <f>E$6</f>
        <v>60BU-CORE-BGW</v>
      </c>
      <c r="F53" s="23" t="str">
        <f>F$6</f>
        <v>60BU-OUT-BGW</v>
      </c>
    </row>
    <row r="54" spans="1:24" x14ac:dyDescent="0.3">
      <c r="B54" s="322" t="s">
        <v>34</v>
      </c>
      <c r="C54" s="986" t="s">
        <v>112</v>
      </c>
      <c r="D54" s="987"/>
      <c r="E54" s="987"/>
      <c r="F54" s="988"/>
    </row>
    <row r="55" spans="1:24" x14ac:dyDescent="0.3">
      <c r="B55" s="30" t="s">
        <v>130</v>
      </c>
      <c r="C55" s="1014" t="s">
        <v>194</v>
      </c>
      <c r="D55" s="1015"/>
      <c r="E55" s="1015"/>
      <c r="F55" s="1016"/>
    </row>
    <row r="56" spans="1:24" ht="15" thickBot="1" x14ac:dyDescent="0.35">
      <c r="B56" s="31" t="s">
        <v>131</v>
      </c>
      <c r="C56" s="1020" t="s">
        <v>259</v>
      </c>
      <c r="D56" s="1021"/>
      <c r="E56" s="1021"/>
      <c r="F56" s="1022"/>
    </row>
    <row r="57" spans="1:24" x14ac:dyDescent="0.3">
      <c r="B57" s="43"/>
      <c r="C57" s="36"/>
      <c r="D57" s="36"/>
      <c r="E57" s="36"/>
      <c r="F57" s="36"/>
    </row>
    <row r="59" spans="1:24" ht="16.2" thickBot="1" x14ac:dyDescent="0.35">
      <c r="A59" s="42" t="s">
        <v>121</v>
      </c>
      <c r="B59" s="265" t="s">
        <v>228</v>
      </c>
    </row>
    <row r="60" spans="1:24" ht="29.4" thickBot="1" x14ac:dyDescent="0.35">
      <c r="B60" s="67"/>
      <c r="C60" s="344" t="str">
        <f>C$6</f>
        <v>60BU-CORE-BIC</v>
      </c>
      <c r="D60" s="344" t="str">
        <f>D$6</f>
        <v>60BU-OUT-BIC</v>
      </c>
      <c r="E60" s="344" t="str">
        <f>E$6</f>
        <v>60BU-CORE-BGW</v>
      </c>
      <c r="F60" s="346" t="str">
        <f>F$6</f>
        <v>60BU-OUT-BGW</v>
      </c>
    </row>
    <row r="61" spans="1:24" x14ac:dyDescent="0.3">
      <c r="B61" s="29" t="s">
        <v>231</v>
      </c>
      <c r="C61" s="348" t="s">
        <v>30</v>
      </c>
      <c r="D61" s="348" t="s">
        <v>30</v>
      </c>
      <c r="E61" s="348" t="s">
        <v>30</v>
      </c>
      <c r="F61" s="339" t="s">
        <v>30</v>
      </c>
    </row>
    <row r="62" spans="1:24" x14ac:dyDescent="0.3">
      <c r="B62" s="537" t="s">
        <v>822</v>
      </c>
      <c r="C62" s="961"/>
      <c r="D62" s="1012"/>
      <c r="E62" s="1012"/>
      <c r="F62" s="964"/>
    </row>
    <row r="63" spans="1:24" x14ac:dyDescent="0.3">
      <c r="B63" s="30" t="s">
        <v>232</v>
      </c>
      <c r="C63" s="917"/>
      <c r="D63" s="917"/>
      <c r="E63" s="917"/>
      <c r="F63" s="902"/>
    </row>
    <row r="64" spans="1:24" ht="19.5" customHeight="1" x14ac:dyDescent="0.3">
      <c r="B64" s="343" t="s">
        <v>233</v>
      </c>
      <c r="C64" s="257"/>
      <c r="D64" s="257"/>
      <c r="E64" s="257"/>
      <c r="F64" s="258"/>
    </row>
    <row r="65" spans="1:7" ht="68.25" customHeight="1" x14ac:dyDescent="0.3">
      <c r="B65" s="343" t="s">
        <v>234</v>
      </c>
      <c r="C65" s="1026" t="s">
        <v>791</v>
      </c>
      <c r="D65" s="1027"/>
      <c r="E65" s="1027"/>
      <c r="F65" s="1028"/>
    </row>
    <row r="66" spans="1:7" ht="36.75" customHeight="1" x14ac:dyDescent="0.3">
      <c r="B66" s="343" t="s">
        <v>236</v>
      </c>
      <c r="C66" s="257"/>
      <c r="D66" s="257"/>
      <c r="E66" s="257"/>
      <c r="F66" s="258"/>
    </row>
    <row r="67" spans="1:7" x14ac:dyDescent="0.3">
      <c r="A67" s="552"/>
      <c r="B67" s="30" t="s">
        <v>823</v>
      </c>
      <c r="C67" s="901" t="s">
        <v>855</v>
      </c>
      <c r="D67" s="917"/>
      <c r="E67" s="917"/>
      <c r="F67" s="902"/>
      <c r="G67" s="552"/>
    </row>
    <row r="68" spans="1:7" x14ac:dyDescent="0.3">
      <c r="B68" s="106" t="s">
        <v>235</v>
      </c>
      <c r="C68" s="277"/>
      <c r="D68" s="277"/>
      <c r="E68" s="277"/>
      <c r="F68" s="278"/>
    </row>
    <row r="69" spans="1:7" x14ac:dyDescent="0.3">
      <c r="B69" s="537" t="s">
        <v>37</v>
      </c>
      <c r="C69" s="642"/>
      <c r="D69" s="642"/>
      <c r="E69" s="642"/>
      <c r="F69" s="643"/>
    </row>
    <row r="70" spans="1:7" x14ac:dyDescent="0.3">
      <c r="B70" s="106" t="s">
        <v>133</v>
      </c>
      <c r="C70" s="277"/>
      <c r="D70" s="277"/>
      <c r="E70" s="277"/>
      <c r="F70" s="278"/>
    </row>
    <row r="71" spans="1:7" ht="15" thickBot="1" x14ac:dyDescent="0.35">
      <c r="B71" s="69" t="s">
        <v>238</v>
      </c>
      <c r="C71" s="1020" t="s">
        <v>278</v>
      </c>
      <c r="D71" s="1021"/>
      <c r="E71" s="1021"/>
      <c r="F71" s="1022"/>
    </row>
  </sheetData>
  <sheetProtection algorithmName="SHA-512" hashValue="RN4MNto8xobtRXsr/nbC+n3KbyrofQ2JxnylAX0P5OAYJN+7Ts9noAssKenszeXwl4HP9dTba41+pzfLiEF/Tg==" saltValue="Vh1rzVONayeemQ+G6FiIPA==" spinCount="100000" sheet="1" objects="1" scenarios="1"/>
  <mergeCells count="34">
    <mergeCell ref="C71:F71"/>
    <mergeCell ref="C44:F44"/>
    <mergeCell ref="C45:D45"/>
    <mergeCell ref="E45:F45"/>
    <mergeCell ref="C48:F48"/>
    <mergeCell ref="C49:F49"/>
    <mergeCell ref="C54:F54"/>
    <mergeCell ref="C55:F55"/>
    <mergeCell ref="C56:F56"/>
    <mergeCell ref="C63:F63"/>
    <mergeCell ref="C65:F65"/>
    <mergeCell ref="C62:F62"/>
    <mergeCell ref="C67:F67"/>
    <mergeCell ref="C34:F34"/>
    <mergeCell ref="C35:F35"/>
    <mergeCell ref="C37:F37"/>
    <mergeCell ref="C38:F38"/>
    <mergeCell ref="C43:D43"/>
    <mergeCell ref="E43:F43"/>
    <mergeCell ref="C33:F33"/>
    <mergeCell ref="I5:K5"/>
    <mergeCell ref="C7:F7"/>
    <mergeCell ref="C8:F8"/>
    <mergeCell ref="C13:F13"/>
    <mergeCell ref="I15:K15"/>
    <mergeCell ref="C18:F18"/>
    <mergeCell ref="C25:F25"/>
    <mergeCell ref="C26:F26"/>
    <mergeCell ref="C27:F27"/>
    <mergeCell ref="C31:F31"/>
    <mergeCell ref="C32:F32"/>
    <mergeCell ref="C10:F10"/>
    <mergeCell ref="C12:F12"/>
    <mergeCell ref="C19:F19"/>
  </mergeCells>
  <pageMargins left="0.7" right="0.7" top="0.75" bottom="0.75" header="0.3" footer="0.3"/>
  <pageSetup paperSize="9" orientation="portrait" verticalDpi="0"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59999389629810485"/>
  </sheetPr>
  <dimension ref="A2:T71"/>
  <sheetViews>
    <sheetView zoomScaleNormal="100" workbookViewId="0"/>
  </sheetViews>
  <sheetFormatPr baseColWidth="10" defaultColWidth="11.44140625" defaultRowHeight="14.4" x14ac:dyDescent="0.3"/>
  <cols>
    <col min="1" max="1" width="3.44140625" style="552" customWidth="1"/>
    <col min="2" max="2" width="25.88671875" style="617" customWidth="1"/>
    <col min="3" max="5" width="14.109375" style="552" customWidth="1"/>
    <col min="6" max="6" width="11.44140625" style="552"/>
    <col min="7" max="7" width="3.44140625" style="544" customWidth="1"/>
    <col min="8" max="9" width="11.44140625" style="552"/>
    <col min="10" max="10" width="8.44140625" style="552" bestFit="1" customWidth="1"/>
    <col min="11" max="11" width="7.5546875" style="552" bestFit="1" customWidth="1"/>
    <col min="12" max="13" width="11.5546875" style="552" bestFit="1" customWidth="1"/>
    <col min="14" max="14" width="14" style="552" customWidth="1"/>
    <col min="15" max="15" width="11.5546875" style="552" bestFit="1" customWidth="1"/>
    <col min="16" max="16" width="6.33203125" style="552" customWidth="1"/>
    <col min="17" max="17" width="9.109375" style="552" customWidth="1"/>
    <col min="18" max="16384" width="11.44140625" style="552"/>
  </cols>
  <sheetData>
    <row r="2" spans="1:20" s="542" customFormat="1" ht="18" x14ac:dyDescent="0.3">
      <c r="B2" s="897" t="s">
        <v>129</v>
      </c>
      <c r="C2" s="897"/>
      <c r="G2" s="546"/>
      <c r="H2" s="622" t="s">
        <v>118</v>
      </c>
    </row>
    <row r="3" spans="1:20" s="645" customFormat="1" ht="6.75" customHeight="1" thickBot="1" x14ac:dyDescent="0.35">
      <c r="B3" s="26"/>
      <c r="G3" s="545"/>
    </row>
    <row r="4" spans="1:20" x14ac:dyDescent="0.3">
      <c r="G4" s="618"/>
      <c r="H4" s="34"/>
      <c r="I4" s="34"/>
    </row>
    <row r="5" spans="1:20" ht="16.5" customHeight="1" thickBot="1" x14ac:dyDescent="0.35">
      <c r="A5" s="513" t="s">
        <v>121</v>
      </c>
      <c r="B5" s="620" t="s">
        <v>224</v>
      </c>
      <c r="G5" s="1029" t="s">
        <v>916</v>
      </c>
      <c r="H5" s="1030"/>
      <c r="I5" s="1030"/>
      <c r="J5" s="487"/>
      <c r="K5" s="487"/>
      <c r="L5" s="487"/>
      <c r="M5" s="487"/>
      <c r="N5" s="487"/>
      <c r="O5" s="487"/>
      <c r="P5" s="487"/>
      <c r="Q5" s="487"/>
      <c r="R5" s="487"/>
      <c r="S5" s="487"/>
      <c r="T5" s="487"/>
    </row>
    <row r="6" spans="1:20" ht="16.2" thickBot="1" x14ac:dyDescent="0.35">
      <c r="A6" s="513"/>
      <c r="B6" s="620"/>
      <c r="C6" s="11" t="s">
        <v>905</v>
      </c>
      <c r="D6" s="364" t="s">
        <v>906</v>
      </c>
      <c r="E6" s="158" t="s">
        <v>907</v>
      </c>
      <c r="G6" s="647"/>
      <c r="H6" s="648"/>
      <c r="I6" s="221"/>
      <c r="J6" s="487"/>
      <c r="K6" s="487"/>
      <c r="L6" s="487"/>
      <c r="M6" s="487"/>
      <c r="N6" s="487"/>
      <c r="O6" s="487"/>
      <c r="P6" s="487"/>
      <c r="Q6" s="487"/>
      <c r="R6" s="487"/>
      <c r="S6" s="487"/>
      <c r="T6" s="487"/>
    </row>
    <row r="7" spans="1:20" ht="15.6" x14ac:dyDescent="0.3">
      <c r="A7" s="513"/>
      <c r="B7" s="93" t="s">
        <v>219</v>
      </c>
      <c r="C7" s="899" t="s">
        <v>554</v>
      </c>
      <c r="D7" s="916"/>
      <c r="E7" s="900"/>
      <c r="G7" s="647"/>
      <c r="H7" s="648"/>
      <c r="I7" s="621" t="s">
        <v>905</v>
      </c>
      <c r="J7" s="513" t="s">
        <v>926</v>
      </c>
      <c r="K7" s="621" t="s">
        <v>906</v>
      </c>
      <c r="L7" s="513" t="s">
        <v>926</v>
      </c>
      <c r="M7" s="621" t="s">
        <v>907</v>
      </c>
      <c r="N7" s="513" t="s">
        <v>926</v>
      </c>
    </row>
    <row r="8" spans="1:20" ht="15.6" x14ac:dyDescent="0.3">
      <c r="A8" s="513"/>
      <c r="B8" s="493" t="s">
        <v>195</v>
      </c>
      <c r="C8" s="901" t="s">
        <v>74</v>
      </c>
      <c r="D8" s="917"/>
      <c r="E8" s="902"/>
      <c r="G8" s="647"/>
      <c r="H8" s="527" t="s">
        <v>274</v>
      </c>
      <c r="I8" s="521">
        <v>2.1841242536857939</v>
      </c>
      <c r="J8" s="524">
        <v>0.22521051210817647</v>
      </c>
      <c r="K8" s="521">
        <v>0.92824101987370389</v>
      </c>
      <c r="L8" s="524">
        <v>0.11152815853782552</v>
      </c>
      <c r="M8" s="521">
        <v>8.8364625268972666E-2</v>
      </c>
      <c r="N8" s="521">
        <v>1.4566908475590144E-2</v>
      </c>
    </row>
    <row r="9" spans="1:20" ht="15.6" x14ac:dyDescent="0.3">
      <c r="A9" s="513"/>
      <c r="B9" s="427" t="s">
        <v>196</v>
      </c>
      <c r="C9" s="411"/>
      <c r="D9" s="412"/>
      <c r="E9" s="413"/>
      <c r="G9" s="647"/>
      <c r="H9" s="527" t="s">
        <v>17</v>
      </c>
      <c r="I9" s="521">
        <v>2.3056234440872276</v>
      </c>
      <c r="J9" s="524">
        <v>0.17759064578081873</v>
      </c>
      <c r="K9" s="521">
        <v>0.65834209043425651</v>
      </c>
      <c r="L9" s="524">
        <v>4.3220158237008935E-2</v>
      </c>
      <c r="M9" s="521">
        <v>8.9210155486315751E-2</v>
      </c>
      <c r="N9" s="521">
        <v>6.4498942416606284E-3</v>
      </c>
    </row>
    <row r="10" spans="1:20" ht="15.6" x14ac:dyDescent="0.3">
      <c r="A10" s="513"/>
      <c r="B10" s="493" t="s">
        <v>1099</v>
      </c>
      <c r="C10" s="901">
        <v>54</v>
      </c>
      <c r="D10" s="917"/>
      <c r="E10" s="902"/>
      <c r="G10" s="647"/>
      <c r="H10" s="527" t="s">
        <v>276</v>
      </c>
      <c r="I10" s="521">
        <v>2.4834597584549258</v>
      </c>
      <c r="J10" s="524">
        <v>0.20379891642820738</v>
      </c>
      <c r="K10" s="521">
        <v>0.52341279112896377</v>
      </c>
      <c r="L10" s="524">
        <v>7.2427244972470356E-2</v>
      </c>
      <c r="M10" s="521">
        <v>0.11408032838772826</v>
      </c>
      <c r="N10" s="521">
        <v>1.7458568255636964E-2</v>
      </c>
    </row>
    <row r="11" spans="1:20" ht="15.6" x14ac:dyDescent="0.3">
      <c r="A11" s="513"/>
      <c r="B11" s="359" t="s">
        <v>876</v>
      </c>
      <c r="C11" s="901">
        <v>160</v>
      </c>
      <c r="D11" s="917"/>
      <c r="E11" s="902"/>
      <c r="G11" s="647"/>
      <c r="H11" s="527" t="s">
        <v>275</v>
      </c>
      <c r="I11" s="521">
        <v>1.9651875752911474</v>
      </c>
      <c r="J11" s="524">
        <v>0.15834498887908419</v>
      </c>
      <c r="K11" s="521">
        <v>0.48642582848745242</v>
      </c>
      <c r="L11" s="524">
        <v>5.4127034064941265E-2</v>
      </c>
      <c r="M11" s="521">
        <v>0.20660754258137884</v>
      </c>
      <c r="N11" s="521">
        <v>4.0427930894611303E-2</v>
      </c>
    </row>
    <row r="12" spans="1:20" ht="15.6" x14ac:dyDescent="0.3">
      <c r="A12" s="513"/>
      <c r="B12" s="359" t="s">
        <v>237</v>
      </c>
      <c r="C12" s="901">
        <v>3.9</v>
      </c>
      <c r="D12" s="917"/>
      <c r="E12" s="902"/>
      <c r="G12" s="647"/>
      <c r="H12" s="527" t="s">
        <v>16</v>
      </c>
      <c r="I12" s="521">
        <v>2.9381379151689107</v>
      </c>
      <c r="J12" s="524">
        <v>0.15498677502516003</v>
      </c>
      <c r="K12" s="521">
        <v>0.9863223055987298</v>
      </c>
      <c r="L12" s="524">
        <v>9.0125200674083916E-2</v>
      </c>
      <c r="M12" s="521">
        <v>0.68705070781919397</v>
      </c>
      <c r="N12" s="521">
        <v>6.1302099405167579E-2</v>
      </c>
    </row>
    <row r="13" spans="1:20" ht="16.2" thickBot="1" x14ac:dyDescent="0.35">
      <c r="A13" s="513"/>
      <c r="B13" s="428" t="s">
        <v>220</v>
      </c>
      <c r="C13" s="415"/>
      <c r="D13" s="416"/>
      <c r="E13" s="417"/>
      <c r="G13" s="647"/>
      <c r="H13" s="527" t="s">
        <v>915</v>
      </c>
      <c r="I13" s="521">
        <v>1.5632715466269327</v>
      </c>
      <c r="J13" s="524">
        <v>4.2677313222915264E-2</v>
      </c>
      <c r="K13" s="521">
        <v>0.38572533551325811</v>
      </c>
      <c r="L13" s="524">
        <v>1.2912155606306314E-2</v>
      </c>
      <c r="M13" s="521">
        <v>1.8686541488020118E-2</v>
      </c>
      <c r="N13" s="521">
        <v>6.6337222282471426E-4</v>
      </c>
    </row>
    <row r="14" spans="1:20" ht="15.6" x14ac:dyDescent="0.3">
      <c r="A14" s="513"/>
      <c r="B14" s="43"/>
      <c r="C14" s="543"/>
      <c r="D14" s="543"/>
      <c r="E14" s="543"/>
      <c r="G14" s="647"/>
      <c r="H14" s="648"/>
      <c r="I14" s="530"/>
      <c r="J14" s="487"/>
      <c r="K14" s="487"/>
      <c r="L14" s="487"/>
      <c r="M14" s="487"/>
      <c r="N14" s="487"/>
      <c r="O14" s="487"/>
      <c r="P14" s="487"/>
      <c r="Q14" s="487"/>
      <c r="R14" s="487"/>
      <c r="S14" s="487"/>
      <c r="T14" s="487"/>
    </row>
    <row r="15" spans="1:20" ht="15.6" x14ac:dyDescent="0.3">
      <c r="A15" s="513"/>
      <c r="B15" s="620"/>
      <c r="G15" s="647"/>
      <c r="H15" s="648"/>
      <c r="I15" s="648"/>
      <c r="J15" s="487"/>
      <c r="K15" s="487"/>
      <c r="L15" s="487"/>
      <c r="M15" s="487"/>
      <c r="N15" s="487"/>
      <c r="O15" s="487"/>
      <c r="P15" s="487"/>
      <c r="Q15" s="487"/>
      <c r="R15" s="487"/>
      <c r="S15" s="487"/>
      <c r="T15" s="487"/>
    </row>
    <row r="16" spans="1:20" ht="16.2" thickBot="1" x14ac:dyDescent="0.35">
      <c r="A16" s="513" t="s">
        <v>121</v>
      </c>
      <c r="B16" s="620" t="s">
        <v>225</v>
      </c>
      <c r="G16" s="1029" t="s">
        <v>1071</v>
      </c>
      <c r="H16" s="1030"/>
      <c r="I16" s="1030"/>
      <c r="J16" s="487"/>
      <c r="K16" s="487"/>
      <c r="L16" s="487"/>
      <c r="M16" s="487"/>
      <c r="N16" s="487"/>
      <c r="O16" s="487"/>
      <c r="P16" s="487"/>
      <c r="Q16" s="487"/>
      <c r="R16" s="487"/>
      <c r="S16" s="487"/>
      <c r="T16" s="487"/>
    </row>
    <row r="17" spans="1:20" ht="15" thickBot="1" x14ac:dyDescent="0.35">
      <c r="B17" s="321"/>
      <c r="C17" s="94" t="str">
        <f>C$6</f>
        <v>54-CORE</v>
      </c>
      <c r="D17" s="22" t="str">
        <f>D$6</f>
        <v>54-OUT</v>
      </c>
      <c r="E17" s="23" t="str">
        <f t="shared" ref="E17" si="0">E$6</f>
        <v>54-Segment</v>
      </c>
      <c r="G17" s="528"/>
      <c r="H17" s="221"/>
      <c r="I17" s="221"/>
      <c r="J17" s="487"/>
      <c r="K17" s="487"/>
      <c r="L17" s="487"/>
      <c r="M17" s="487"/>
      <c r="N17" s="487"/>
      <c r="O17" s="487"/>
      <c r="P17" s="487"/>
      <c r="Q17" s="487"/>
      <c r="R17" s="487"/>
      <c r="S17" s="487"/>
      <c r="T17" s="487"/>
    </row>
    <row r="18" spans="1:20" ht="15.6" x14ac:dyDescent="0.3">
      <c r="B18" s="493" t="s">
        <v>221</v>
      </c>
      <c r="C18" s="899" t="s">
        <v>908</v>
      </c>
      <c r="D18" s="933"/>
      <c r="E18" s="636" t="s">
        <v>81</v>
      </c>
      <c r="G18" s="528"/>
      <c r="H18" s="648"/>
      <c r="I18" s="621" t="s">
        <v>905</v>
      </c>
      <c r="J18" s="513" t="s">
        <v>926</v>
      </c>
      <c r="K18" s="621" t="s">
        <v>906</v>
      </c>
      <c r="L18" s="513" t="s">
        <v>926</v>
      </c>
      <c r="M18" s="621" t="s">
        <v>907</v>
      </c>
      <c r="N18" s="513" t="s">
        <v>926</v>
      </c>
    </row>
    <row r="19" spans="1:20" x14ac:dyDescent="0.3">
      <c r="B19" s="493" t="s">
        <v>1086</v>
      </c>
      <c r="C19" s="901" t="s">
        <v>576</v>
      </c>
      <c r="D19" s="917"/>
      <c r="E19" s="902"/>
      <c r="G19" s="528"/>
      <c r="H19" s="527" t="s">
        <v>274</v>
      </c>
      <c r="I19" s="526">
        <v>0.6208527070588612</v>
      </c>
      <c r="J19" s="524">
        <v>7.4502324847063345E-2</v>
      </c>
      <c r="K19" s="526">
        <v>0.54251568436044573</v>
      </c>
      <c r="L19" s="524">
        <v>6.5101882123253491E-2</v>
      </c>
      <c r="M19" s="521">
        <v>6.9678083780952554E-2</v>
      </c>
      <c r="N19" s="521">
        <v>1.1486432111290029E-2</v>
      </c>
    </row>
    <row r="20" spans="1:20" x14ac:dyDescent="0.3">
      <c r="B20" s="427" t="s">
        <v>223</v>
      </c>
      <c r="C20" s="411"/>
      <c r="D20" s="412"/>
      <c r="E20" s="413"/>
      <c r="G20" s="528"/>
      <c r="H20" s="527" t="s">
        <v>17</v>
      </c>
      <c r="I20" s="526">
        <v>0.74235189746029495</v>
      </c>
      <c r="J20" s="524">
        <v>7.4235189746029495E-2</v>
      </c>
      <c r="K20" s="526">
        <v>0.27261675492099841</v>
      </c>
      <c r="L20" s="524">
        <v>2.7261675492099839E-2</v>
      </c>
      <c r="M20" s="521">
        <v>7.0523613998295626E-2</v>
      </c>
      <c r="N20" s="521">
        <v>1.1625817767619033E-2</v>
      </c>
    </row>
    <row r="21" spans="1:20" ht="50.25" customHeight="1" x14ac:dyDescent="0.3">
      <c r="B21" s="493" t="s">
        <v>119</v>
      </c>
      <c r="C21" s="637" t="s">
        <v>1069</v>
      </c>
      <c r="D21" s="627" t="s">
        <v>1070</v>
      </c>
      <c r="E21" s="638" t="s">
        <v>929</v>
      </c>
      <c r="G21" s="528"/>
      <c r="H21" s="527" t="s">
        <v>276</v>
      </c>
      <c r="I21" s="526">
        <v>0.92018821182799315</v>
      </c>
      <c r="J21" s="524">
        <v>8.2816939064519382E-2</v>
      </c>
      <c r="K21" s="526">
        <v>0.13768745561570567</v>
      </c>
      <c r="L21" s="524">
        <v>1.239187100541351E-2</v>
      </c>
      <c r="M21" s="521">
        <v>9.539378689970815E-2</v>
      </c>
      <c r="N21" s="521">
        <v>1.5725665770416886E-2</v>
      </c>
    </row>
    <row r="22" spans="1:20" x14ac:dyDescent="0.3">
      <c r="B22" s="493" t="s">
        <v>222</v>
      </c>
      <c r="C22" s="637" t="s">
        <v>47</v>
      </c>
      <c r="D22" s="627" t="s">
        <v>107</v>
      </c>
      <c r="E22" s="638" t="s">
        <v>108</v>
      </c>
      <c r="G22" s="528"/>
      <c r="H22" s="527" t="s">
        <v>275</v>
      </c>
      <c r="I22" s="526">
        <v>0.40191602866421472</v>
      </c>
      <c r="J22" s="524">
        <v>4.0191602866421476E-2</v>
      </c>
      <c r="K22" s="526">
        <v>0.10070049297419431</v>
      </c>
      <c r="L22" s="524">
        <v>1.0070049297419432E-2</v>
      </c>
      <c r="M22" s="521">
        <v>0.18792100109335871</v>
      </c>
      <c r="N22" s="521">
        <v>3.0978777030240181E-2</v>
      </c>
    </row>
    <row r="23" spans="1:20" x14ac:dyDescent="0.3">
      <c r="B23" s="493" t="s">
        <v>910</v>
      </c>
      <c r="C23" s="637">
        <v>8.2642754071325496E-3</v>
      </c>
      <c r="D23" s="627">
        <v>6.6138739309471017E-3</v>
      </c>
      <c r="E23" s="638">
        <v>1.142857142857143E-4</v>
      </c>
      <c r="G23" s="528"/>
      <c r="H23" s="527" t="s">
        <v>16</v>
      </c>
      <c r="I23" s="526">
        <v>1.374866368541978</v>
      </c>
      <c r="J23" s="524">
        <v>0.13748663685419779</v>
      </c>
      <c r="K23" s="526">
        <v>0.60059697008547164</v>
      </c>
      <c r="L23" s="524">
        <v>6.0059697008547165E-2</v>
      </c>
      <c r="M23" s="521">
        <v>0.6683641663311739</v>
      </c>
      <c r="N23" s="521">
        <v>0.11017983281969401</v>
      </c>
    </row>
    <row r="24" spans="1:20" x14ac:dyDescent="0.3">
      <c r="B24" s="493" t="s">
        <v>879</v>
      </c>
      <c r="C24" s="637">
        <v>0.1386</v>
      </c>
      <c r="D24" s="627">
        <v>9.0200000000000002E-2</v>
      </c>
      <c r="E24" s="638" t="s">
        <v>927</v>
      </c>
      <c r="I24" s="522"/>
      <c r="J24" s="521"/>
      <c r="N24" s="521"/>
      <c r="O24" s="543"/>
      <c r="P24" s="548"/>
      <c r="Q24" s="543"/>
      <c r="R24" s="543"/>
    </row>
    <row r="25" spans="1:20" x14ac:dyDescent="0.3">
      <c r="B25" s="493" t="s">
        <v>56</v>
      </c>
      <c r="C25" s="901" t="s">
        <v>909</v>
      </c>
      <c r="D25" s="917"/>
      <c r="E25" s="902"/>
      <c r="J25" s="543"/>
      <c r="K25" s="543"/>
      <c r="L25" s="543"/>
      <c r="M25" s="543"/>
      <c r="N25" s="543"/>
      <c r="O25" s="543"/>
      <c r="P25" s="548"/>
      <c r="Q25" s="543"/>
      <c r="R25" s="543"/>
    </row>
    <row r="26" spans="1:20" ht="15" thickBot="1" x14ac:dyDescent="0.35">
      <c r="B26" s="66" t="s">
        <v>220</v>
      </c>
      <c r="C26" s="903" t="s">
        <v>917</v>
      </c>
      <c r="D26" s="918"/>
      <c r="E26" s="904"/>
      <c r="J26" s="543"/>
      <c r="K26" s="543"/>
      <c r="L26" s="543"/>
      <c r="M26" s="543"/>
      <c r="N26" s="543"/>
      <c r="O26" s="543"/>
      <c r="P26" s="548"/>
      <c r="Q26" s="543"/>
      <c r="R26" s="543"/>
    </row>
    <row r="27" spans="1:20" x14ac:dyDescent="0.3">
      <c r="B27" s="43"/>
      <c r="C27" s="543"/>
      <c r="D27" s="543"/>
      <c r="E27" s="543"/>
      <c r="J27" s="543"/>
      <c r="K27" s="543"/>
      <c r="L27" s="543"/>
      <c r="M27" s="543"/>
      <c r="N27" s="543"/>
      <c r="O27" s="543"/>
      <c r="P27" s="548"/>
      <c r="Q27" s="543"/>
      <c r="R27" s="543"/>
    </row>
    <row r="28" spans="1:20" x14ac:dyDescent="0.3">
      <c r="B28" s="43"/>
      <c r="C28" s="543"/>
      <c r="D28" s="543"/>
      <c r="E28" s="543"/>
      <c r="J28" s="543"/>
      <c r="K28" s="543"/>
      <c r="L28" s="543"/>
      <c r="M28" s="543"/>
      <c r="N28" s="543"/>
      <c r="O28" s="543"/>
      <c r="P28" s="543"/>
      <c r="Q28" s="543"/>
      <c r="R28" s="543"/>
    </row>
    <row r="29" spans="1:20" s="550" customFormat="1" ht="18.600000000000001" thickBot="1" x14ac:dyDescent="0.35">
      <c r="A29" s="513" t="s">
        <v>121</v>
      </c>
      <c r="B29" s="620" t="s">
        <v>226</v>
      </c>
      <c r="C29" s="542"/>
      <c r="D29" s="542"/>
      <c r="E29" s="542"/>
      <c r="F29" s="552"/>
      <c r="G29" s="544"/>
      <c r="H29" s="552"/>
      <c r="I29" s="552"/>
      <c r="J29" s="549"/>
      <c r="K29" s="549"/>
      <c r="L29" s="549"/>
      <c r="M29" s="549"/>
      <c r="N29" s="549"/>
      <c r="O29" s="549"/>
      <c r="P29" s="549"/>
      <c r="Q29" s="549"/>
      <c r="R29" s="549"/>
    </row>
    <row r="30" spans="1:20" ht="15" thickBot="1" x14ac:dyDescent="0.35">
      <c r="A30" s="550"/>
      <c r="B30" s="67"/>
      <c r="C30" s="94" t="str">
        <f>C$6</f>
        <v>54-CORE</v>
      </c>
      <c r="D30" s="22" t="str">
        <f>D$6</f>
        <v>54-OUT</v>
      </c>
      <c r="E30" s="23" t="str">
        <f t="shared" ref="E30" si="1">E$6</f>
        <v>54-Segment</v>
      </c>
      <c r="F30" s="550"/>
    </row>
    <row r="31" spans="1:20" x14ac:dyDescent="0.3">
      <c r="B31" s="29" t="s">
        <v>2</v>
      </c>
      <c r="C31" s="899" t="s">
        <v>27</v>
      </c>
      <c r="D31" s="916"/>
      <c r="E31" s="900"/>
    </row>
    <row r="32" spans="1:20" ht="15.6" x14ac:dyDescent="0.3">
      <c r="B32" s="53" t="s">
        <v>11</v>
      </c>
      <c r="C32" s="901" t="s">
        <v>913</v>
      </c>
      <c r="D32" s="917"/>
      <c r="E32" s="902"/>
      <c r="J32" s="620"/>
    </row>
    <row r="33" spans="1:5" ht="15" customHeight="1" x14ac:dyDescent="0.3">
      <c r="B33" s="30" t="s">
        <v>12</v>
      </c>
      <c r="C33" s="901">
        <v>30</v>
      </c>
      <c r="D33" s="923"/>
      <c r="E33" s="638">
        <v>190</v>
      </c>
    </row>
    <row r="34" spans="1:5" x14ac:dyDescent="0.25">
      <c r="B34" s="30" t="s">
        <v>23</v>
      </c>
      <c r="C34" s="1031" t="s">
        <v>24</v>
      </c>
      <c r="D34" s="1032"/>
      <c r="E34" s="1033"/>
    </row>
    <row r="35" spans="1:5" x14ac:dyDescent="0.3">
      <c r="B35" s="30" t="s">
        <v>4</v>
      </c>
      <c r="C35" s="901" t="s">
        <v>645</v>
      </c>
      <c r="D35" s="917"/>
      <c r="E35" s="902"/>
    </row>
    <row r="36" spans="1:5" x14ac:dyDescent="0.3">
      <c r="B36" s="30" t="s">
        <v>3</v>
      </c>
      <c r="C36" s="901" t="s">
        <v>684</v>
      </c>
      <c r="D36" s="917"/>
      <c r="E36" s="902"/>
    </row>
    <row r="37" spans="1:5" x14ac:dyDescent="0.3">
      <c r="B37" s="410" t="s">
        <v>229</v>
      </c>
      <c r="C37" s="411"/>
      <c r="D37" s="412"/>
      <c r="E37" s="413"/>
    </row>
    <row r="38" spans="1:5" ht="15" thickBot="1" x14ac:dyDescent="0.35">
      <c r="B38" s="423" t="s">
        <v>220</v>
      </c>
      <c r="C38" s="424"/>
      <c r="D38" s="425"/>
      <c r="E38" s="426"/>
    </row>
    <row r="39" spans="1:5" x14ac:dyDescent="0.3">
      <c r="B39" s="624"/>
    </row>
    <row r="40" spans="1:5" ht="15.75" customHeight="1" x14ac:dyDescent="0.3">
      <c r="B40" s="28"/>
    </row>
    <row r="41" spans="1:5" ht="16.2" thickBot="1" x14ac:dyDescent="0.35">
      <c r="A41" s="513" t="s">
        <v>121</v>
      </c>
      <c r="B41" s="620" t="s">
        <v>227</v>
      </c>
    </row>
    <row r="42" spans="1:5" ht="15" customHeight="1" thickBot="1" x14ac:dyDescent="0.35">
      <c r="B42" s="67"/>
      <c r="C42" s="94" t="str">
        <f>C$6</f>
        <v>54-CORE</v>
      </c>
      <c r="D42" s="22" t="str">
        <f>D$6</f>
        <v>54-OUT</v>
      </c>
      <c r="E42" s="23" t="str">
        <f t="shared" ref="E42" si="2">E$6</f>
        <v>54-Segment</v>
      </c>
    </row>
    <row r="43" spans="1:5" x14ac:dyDescent="0.3">
      <c r="B43" s="29" t="s">
        <v>13</v>
      </c>
      <c r="C43" s="899" t="s">
        <v>911</v>
      </c>
      <c r="D43" s="916"/>
      <c r="E43" s="900"/>
    </row>
    <row r="44" spans="1:5" x14ac:dyDescent="0.3">
      <c r="B44" s="53" t="s">
        <v>135</v>
      </c>
      <c r="C44" s="901" t="s">
        <v>928</v>
      </c>
      <c r="D44" s="917"/>
      <c r="E44" s="902"/>
    </row>
    <row r="45" spans="1:5" x14ac:dyDescent="0.3">
      <c r="B45" s="96" t="s">
        <v>6</v>
      </c>
      <c r="C45" s="909" t="s">
        <v>912</v>
      </c>
      <c r="D45" s="928"/>
      <c r="E45" s="910"/>
    </row>
    <row r="46" spans="1:5" x14ac:dyDescent="0.3">
      <c r="B46" s="410" t="s">
        <v>14</v>
      </c>
      <c r="C46" s="411"/>
      <c r="D46" s="412"/>
      <c r="E46" s="413"/>
    </row>
    <row r="47" spans="1:5" x14ac:dyDescent="0.3">
      <c r="B47" s="410" t="s">
        <v>15</v>
      </c>
      <c r="C47" s="411"/>
      <c r="D47" s="412"/>
      <c r="E47" s="413"/>
    </row>
    <row r="48" spans="1:5" x14ac:dyDescent="0.3">
      <c r="B48" s="96" t="s">
        <v>7</v>
      </c>
      <c r="C48" s="909" t="s">
        <v>925</v>
      </c>
      <c r="D48" s="928"/>
      <c r="E48" s="910"/>
    </row>
    <row r="49" spans="1:5" ht="15" thickBot="1" x14ac:dyDescent="0.35">
      <c r="B49" s="414" t="s">
        <v>5</v>
      </c>
      <c r="C49" s="415"/>
      <c r="D49" s="416"/>
      <c r="E49" s="417"/>
    </row>
    <row r="50" spans="1:5" x14ac:dyDescent="0.3">
      <c r="B50" s="43"/>
      <c r="C50" s="543"/>
      <c r="D50" s="543"/>
      <c r="E50" s="543"/>
    </row>
    <row r="51" spans="1:5" x14ac:dyDescent="0.3">
      <c r="B51" s="43"/>
      <c r="C51" s="543"/>
      <c r="D51" s="543"/>
      <c r="E51" s="543"/>
    </row>
    <row r="52" spans="1:5" ht="16.2" thickBot="1" x14ac:dyDescent="0.35">
      <c r="A52" s="513" t="s">
        <v>121</v>
      </c>
      <c r="B52" s="620" t="s">
        <v>230</v>
      </c>
      <c r="C52" s="543"/>
      <c r="D52" s="543"/>
      <c r="E52" s="543"/>
    </row>
    <row r="53" spans="1:5" ht="15" thickBot="1" x14ac:dyDescent="0.35">
      <c r="B53" s="67"/>
      <c r="C53" s="94" t="str">
        <f>C$6</f>
        <v>54-CORE</v>
      </c>
      <c r="D53" s="22" t="str">
        <f>D$6</f>
        <v>54-OUT</v>
      </c>
      <c r="E53" s="23" t="str">
        <f t="shared" ref="E53" si="3">E$6</f>
        <v>54-Segment</v>
      </c>
    </row>
    <row r="54" spans="1:5" x14ac:dyDescent="0.3">
      <c r="B54" s="418" t="s">
        <v>34</v>
      </c>
      <c r="C54" s="419"/>
      <c r="D54" s="420"/>
      <c r="E54" s="421"/>
    </row>
    <row r="55" spans="1:5" x14ac:dyDescent="0.3">
      <c r="B55" s="410" t="s">
        <v>130</v>
      </c>
      <c r="C55" s="411"/>
      <c r="D55" s="412"/>
      <c r="E55" s="413"/>
    </row>
    <row r="56" spans="1:5" ht="15" thickBot="1" x14ac:dyDescent="0.35">
      <c r="B56" s="31" t="s">
        <v>131</v>
      </c>
      <c r="C56" s="903" t="s">
        <v>681</v>
      </c>
      <c r="D56" s="918"/>
      <c r="E56" s="904"/>
    </row>
    <row r="57" spans="1:5" x14ac:dyDescent="0.3">
      <c r="B57" s="43"/>
      <c r="C57" s="543"/>
      <c r="D57" s="543"/>
      <c r="E57" s="543"/>
    </row>
    <row r="59" spans="1:5" ht="16.2" thickBot="1" x14ac:dyDescent="0.35">
      <c r="A59" s="513" t="s">
        <v>121</v>
      </c>
      <c r="B59" s="620" t="s">
        <v>228</v>
      </c>
    </row>
    <row r="60" spans="1:5" ht="15" thickBot="1" x14ac:dyDescent="0.35">
      <c r="B60" s="67"/>
      <c r="C60" s="94" t="str">
        <f>C$6</f>
        <v>54-CORE</v>
      </c>
      <c r="D60" s="22" t="str">
        <f>D$6</f>
        <v>54-OUT</v>
      </c>
      <c r="E60" s="23" t="str">
        <f t="shared" ref="E60" si="4">E$6</f>
        <v>54-Segment</v>
      </c>
    </row>
    <row r="61" spans="1:5" x14ac:dyDescent="0.3">
      <c r="B61" s="29" t="s">
        <v>231</v>
      </c>
      <c r="C61" s="899" t="s">
        <v>30</v>
      </c>
      <c r="D61" s="933"/>
      <c r="E61" s="636" t="s">
        <v>29</v>
      </c>
    </row>
    <row r="62" spans="1:5" x14ac:dyDescent="0.3">
      <c r="B62" s="410" t="s">
        <v>822</v>
      </c>
      <c r="C62" s="411"/>
      <c r="D62" s="412"/>
      <c r="E62" s="413"/>
    </row>
    <row r="63" spans="1:5" x14ac:dyDescent="0.3">
      <c r="B63" s="30" t="s">
        <v>232</v>
      </c>
      <c r="C63" s="256"/>
      <c r="D63" s="257"/>
      <c r="E63" s="258"/>
    </row>
    <row r="64" spans="1:5" ht="24" customHeight="1" x14ac:dyDescent="0.3">
      <c r="B64" s="95" t="s">
        <v>233</v>
      </c>
      <c r="C64" s="901" t="s">
        <v>21</v>
      </c>
      <c r="D64" s="917"/>
      <c r="E64" s="902"/>
    </row>
    <row r="65" spans="2:5" ht="49.5" customHeight="1" x14ac:dyDescent="0.3">
      <c r="B65" s="95" t="s">
        <v>234</v>
      </c>
      <c r="C65" s="901" t="s">
        <v>21</v>
      </c>
      <c r="D65" s="917"/>
      <c r="E65" s="902"/>
    </row>
    <row r="66" spans="2:5" ht="42.75" customHeight="1" x14ac:dyDescent="0.3">
      <c r="B66" s="95" t="s">
        <v>236</v>
      </c>
      <c r="C66" s="901" t="s">
        <v>21</v>
      </c>
      <c r="D66" s="917"/>
      <c r="E66" s="902"/>
    </row>
    <row r="67" spans="2:5" x14ac:dyDescent="0.3">
      <c r="B67" s="30" t="s">
        <v>823</v>
      </c>
      <c r="C67" s="901" t="s">
        <v>855</v>
      </c>
      <c r="D67" s="917"/>
      <c r="E67" s="902"/>
    </row>
    <row r="68" spans="2:5" x14ac:dyDescent="0.3">
      <c r="B68" s="30" t="s">
        <v>235</v>
      </c>
      <c r="C68" s="901" t="s">
        <v>918</v>
      </c>
      <c r="D68" s="917"/>
      <c r="E68" s="902"/>
    </row>
    <row r="69" spans="2:5" x14ac:dyDescent="0.3">
      <c r="B69" s="30" t="s">
        <v>37</v>
      </c>
      <c r="C69" s="901" t="s">
        <v>686</v>
      </c>
      <c r="D69" s="917"/>
      <c r="E69" s="902"/>
    </row>
    <row r="70" spans="2:5" x14ac:dyDescent="0.3">
      <c r="B70" s="30" t="s">
        <v>133</v>
      </c>
      <c r="C70" s="901" t="s">
        <v>576</v>
      </c>
      <c r="D70" s="917"/>
      <c r="E70" s="902"/>
    </row>
    <row r="71" spans="2:5" ht="15" thickBot="1" x14ac:dyDescent="0.35">
      <c r="B71" s="69" t="s">
        <v>238</v>
      </c>
      <c r="C71" s="903" t="s">
        <v>914</v>
      </c>
      <c r="D71" s="918"/>
      <c r="E71" s="904"/>
    </row>
  </sheetData>
  <sheetProtection algorithmName="SHA-512" hashValue="nkF0ijDK7+FuaPuDwBs/QOq4WBmGhSNCygDTz2N2yAO3ZVFPbNC7/CAoaBBYM1hWF9HDvpxm6AGUPU0Khp77aQ==" saltValue="MX9JeL8/wQJr9JPd7//UHw==" spinCount="100000" sheet="1" objects="1" scenarios="1"/>
  <mergeCells count="32">
    <mergeCell ref="C19:E19"/>
    <mergeCell ref="C66:E66"/>
    <mergeCell ref="C67:E67"/>
    <mergeCell ref="C68:E68"/>
    <mergeCell ref="C69:E69"/>
    <mergeCell ref="C34:E34"/>
    <mergeCell ref="C35:E35"/>
    <mergeCell ref="C36:E36"/>
    <mergeCell ref="C43:E43"/>
    <mergeCell ref="C44:E44"/>
    <mergeCell ref="C45:E45"/>
    <mergeCell ref="C25:E25"/>
    <mergeCell ref="C26:E26"/>
    <mergeCell ref="C31:E31"/>
    <mergeCell ref="C32:E32"/>
    <mergeCell ref="C33:D33"/>
    <mergeCell ref="C70:E70"/>
    <mergeCell ref="C71:E71"/>
    <mergeCell ref="C48:E48"/>
    <mergeCell ref="C56:E56"/>
    <mergeCell ref="C61:D61"/>
    <mergeCell ref="C64:E64"/>
    <mergeCell ref="C65:E65"/>
    <mergeCell ref="C11:E11"/>
    <mergeCell ref="C12:E12"/>
    <mergeCell ref="G16:I16"/>
    <mergeCell ref="C18:D18"/>
    <mergeCell ref="B2:C2"/>
    <mergeCell ref="G5:I5"/>
    <mergeCell ref="C7:E7"/>
    <mergeCell ref="C8:E8"/>
    <mergeCell ref="C10:E10"/>
  </mergeCell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59999389629810485"/>
  </sheetPr>
  <dimension ref="A2:N71"/>
  <sheetViews>
    <sheetView zoomScaleNormal="100" workbookViewId="0"/>
  </sheetViews>
  <sheetFormatPr baseColWidth="10" defaultColWidth="11.44140625" defaultRowHeight="14.4" x14ac:dyDescent="0.3"/>
  <cols>
    <col min="1" max="1" width="3.44140625" style="300" customWidth="1"/>
    <col min="2" max="2" width="25.88671875" style="392" customWidth="1"/>
    <col min="3" max="5" width="14.109375" style="300" customWidth="1"/>
    <col min="6" max="6" width="11.44140625" style="300"/>
    <col min="7" max="7" width="3.44140625" style="511" customWidth="1"/>
    <col min="8" max="9" width="11.44140625" style="517"/>
    <col min="10" max="10" width="8.44140625" style="517" bestFit="1" customWidth="1"/>
    <col min="11" max="11" width="7.5546875" style="517" bestFit="1" customWidth="1"/>
    <col min="12" max="13" width="11.5546875" style="517" bestFit="1" customWidth="1"/>
    <col min="14" max="14" width="14" style="517" customWidth="1"/>
    <col min="15" max="16384" width="11.44140625" style="300"/>
  </cols>
  <sheetData>
    <row r="2" spans="1:14" s="18" customFormat="1" ht="18" x14ac:dyDescent="0.3">
      <c r="B2" s="897" t="s">
        <v>129</v>
      </c>
      <c r="C2" s="897"/>
      <c r="G2" s="515"/>
      <c r="H2" s="519" t="s">
        <v>118</v>
      </c>
      <c r="I2" s="509"/>
      <c r="J2" s="509"/>
      <c r="K2" s="509"/>
      <c r="L2" s="509"/>
      <c r="M2" s="509"/>
      <c r="N2" s="509"/>
    </row>
    <row r="3" spans="1:14" s="395" customFormat="1" ht="6.75" customHeight="1" thickBot="1" x14ac:dyDescent="0.35">
      <c r="B3" s="26"/>
      <c r="G3" s="512"/>
      <c r="H3" s="520"/>
      <c r="I3" s="520"/>
      <c r="J3" s="520"/>
      <c r="K3" s="520"/>
      <c r="L3" s="520"/>
      <c r="M3" s="520"/>
      <c r="N3" s="520"/>
    </row>
    <row r="4" spans="1:14" x14ac:dyDescent="0.3">
      <c r="G4" s="491"/>
      <c r="H4" s="34"/>
      <c r="I4" s="34"/>
    </row>
    <row r="5" spans="1:14" ht="16.5" customHeight="1" thickBot="1" x14ac:dyDescent="0.35">
      <c r="A5" s="42" t="s">
        <v>121</v>
      </c>
      <c r="B5" s="393" t="s">
        <v>224</v>
      </c>
      <c r="G5" s="1029" t="s">
        <v>916</v>
      </c>
      <c r="H5" s="1030"/>
      <c r="I5" s="1030"/>
      <c r="J5" s="487"/>
      <c r="K5" s="487"/>
      <c r="L5" s="487"/>
      <c r="M5" s="487"/>
      <c r="N5" s="487"/>
    </row>
    <row r="6" spans="1:14" ht="16.2" thickBot="1" x14ac:dyDescent="0.35">
      <c r="A6" s="42"/>
      <c r="B6" s="393"/>
      <c r="C6" s="11" t="s">
        <v>902</v>
      </c>
      <c r="D6" s="364" t="s">
        <v>903</v>
      </c>
      <c r="E6" s="158" t="s">
        <v>904</v>
      </c>
      <c r="G6" s="508"/>
      <c r="H6" s="507"/>
      <c r="I6" s="221"/>
      <c r="J6" s="487"/>
      <c r="K6" s="487"/>
      <c r="L6" s="487"/>
      <c r="M6" s="487"/>
      <c r="N6" s="487"/>
    </row>
    <row r="7" spans="1:14" ht="15.6" x14ac:dyDescent="0.3">
      <c r="A7" s="42"/>
      <c r="B7" s="93" t="s">
        <v>219</v>
      </c>
      <c r="C7" s="899" t="s">
        <v>554</v>
      </c>
      <c r="D7" s="916"/>
      <c r="E7" s="900"/>
      <c r="G7" s="508"/>
      <c r="H7" s="507"/>
      <c r="I7" s="514" t="s">
        <v>902</v>
      </c>
      <c r="J7" s="513" t="s">
        <v>926</v>
      </c>
      <c r="K7" s="514" t="s">
        <v>903</v>
      </c>
      <c r="L7" s="513" t="s">
        <v>926</v>
      </c>
      <c r="M7" s="514" t="s">
        <v>904</v>
      </c>
      <c r="N7" s="513" t="s">
        <v>926</v>
      </c>
    </row>
    <row r="8" spans="1:14" ht="15.6" x14ac:dyDescent="0.3">
      <c r="A8" s="42"/>
      <c r="B8" s="65" t="s">
        <v>195</v>
      </c>
      <c r="C8" s="901" t="s">
        <v>74</v>
      </c>
      <c r="D8" s="917"/>
      <c r="E8" s="902"/>
      <c r="G8" s="508"/>
      <c r="H8" s="527" t="s">
        <v>274</v>
      </c>
      <c r="I8" s="526">
        <v>4.0084771793124281</v>
      </c>
      <c r="J8" s="524">
        <v>0.50025795197819112</v>
      </c>
      <c r="K8" s="521">
        <v>2.2436117701897458</v>
      </c>
      <c r="L8" s="524">
        <v>0.20548679300225334</v>
      </c>
      <c r="M8" s="521">
        <v>0.23042922275064526</v>
      </c>
      <c r="N8" s="521">
        <v>3.0566436397873094E-2</v>
      </c>
    </row>
    <row r="9" spans="1:14" ht="15.6" x14ac:dyDescent="0.3">
      <c r="A9" s="42"/>
      <c r="B9" s="427" t="s">
        <v>196</v>
      </c>
      <c r="C9" s="411"/>
      <c r="D9" s="412"/>
      <c r="E9" s="413"/>
      <c r="G9" s="508"/>
      <c r="H9" s="527" t="s">
        <v>17</v>
      </c>
      <c r="I9" s="526">
        <v>3.8426301073224249</v>
      </c>
      <c r="J9" s="524">
        <v>0.272538540361843</v>
      </c>
      <c r="K9" s="521">
        <v>1.9921976919566362</v>
      </c>
      <c r="L9" s="524">
        <v>0.15404668653054687</v>
      </c>
      <c r="M9" s="521">
        <v>4.3526150309914059E-2</v>
      </c>
      <c r="N9" s="521">
        <v>4.0588135163994862E-3</v>
      </c>
    </row>
    <row r="10" spans="1:14" ht="15.6" x14ac:dyDescent="0.3">
      <c r="A10" s="42"/>
      <c r="B10" s="493" t="s">
        <v>1099</v>
      </c>
      <c r="C10" s="901">
        <v>42</v>
      </c>
      <c r="D10" s="917"/>
      <c r="E10" s="902"/>
      <c r="G10" s="508"/>
      <c r="H10" s="527" t="s">
        <v>276</v>
      </c>
      <c r="I10" s="526">
        <v>3.2087858390022315</v>
      </c>
      <c r="J10" s="524">
        <v>0.2627995602142828</v>
      </c>
      <c r="K10" s="521">
        <v>2.2046825567077883</v>
      </c>
      <c r="L10" s="524">
        <v>0.18811453915109205</v>
      </c>
      <c r="M10" s="521">
        <v>0.15375444853062295</v>
      </c>
      <c r="N10" s="521">
        <v>2.0009219545653944E-2</v>
      </c>
    </row>
    <row r="11" spans="1:14" ht="15.6" x14ac:dyDescent="0.3">
      <c r="A11" s="42"/>
      <c r="B11" s="359" t="s">
        <v>876</v>
      </c>
      <c r="C11" s="901">
        <v>215</v>
      </c>
      <c r="D11" s="917"/>
      <c r="E11" s="902"/>
      <c r="G11" s="508"/>
      <c r="H11" s="527" t="s">
        <v>275</v>
      </c>
      <c r="I11" s="526">
        <v>2.5393736170829526</v>
      </c>
      <c r="J11" s="525">
        <v>0.27101464928317809</v>
      </c>
      <c r="K11" s="521">
        <v>1.7835911249726348</v>
      </c>
      <c r="L11" s="524">
        <v>0.1452289073508968</v>
      </c>
      <c r="M11" s="521">
        <v>0.1226559204639103</v>
      </c>
      <c r="N11" s="521">
        <v>1.1391668613085668E-2</v>
      </c>
    </row>
    <row r="12" spans="1:14" ht="15.6" x14ac:dyDescent="0.3">
      <c r="A12" s="42"/>
      <c r="B12" s="359" t="s">
        <v>237</v>
      </c>
      <c r="C12" s="901">
        <v>2.2999999999999998</v>
      </c>
      <c r="D12" s="917"/>
      <c r="E12" s="902"/>
      <c r="G12" s="508"/>
      <c r="H12" s="527" t="s">
        <v>16</v>
      </c>
      <c r="I12" s="526">
        <v>5.3318857937511428</v>
      </c>
      <c r="J12" s="524">
        <v>0.31351488467256716</v>
      </c>
      <c r="K12" s="521">
        <v>2.9159301456953259</v>
      </c>
      <c r="L12" s="524">
        <v>0.2224854701165534</v>
      </c>
      <c r="M12" s="521">
        <v>0.27149553492364331</v>
      </c>
      <c r="N12" s="521">
        <v>3.078080627196806E-2</v>
      </c>
    </row>
    <row r="13" spans="1:14" ht="16.2" thickBot="1" x14ac:dyDescent="0.35">
      <c r="A13" s="42"/>
      <c r="B13" s="428" t="s">
        <v>220</v>
      </c>
      <c r="C13" s="415"/>
      <c r="D13" s="416"/>
      <c r="E13" s="417"/>
      <c r="G13" s="508"/>
      <c r="H13" s="527" t="s">
        <v>915</v>
      </c>
      <c r="I13" s="526">
        <v>3.1955537926684796</v>
      </c>
      <c r="J13" s="525">
        <v>9.5147614176703976E-2</v>
      </c>
      <c r="K13" s="521">
        <v>1.3371888208658149</v>
      </c>
      <c r="L13" s="524">
        <v>2.9752451264264384E-2</v>
      </c>
      <c r="M13" s="521">
        <v>3.3083482479462252E-2</v>
      </c>
      <c r="N13" s="521">
        <v>9.8340651670201541E-4</v>
      </c>
    </row>
    <row r="14" spans="1:14" ht="15.6" x14ac:dyDescent="0.3">
      <c r="A14" s="42"/>
      <c r="B14" s="43"/>
      <c r="C14" s="36"/>
      <c r="D14" s="36"/>
      <c r="E14" s="36"/>
      <c r="G14" s="508"/>
      <c r="H14" s="507"/>
      <c r="I14" s="530"/>
      <c r="J14" s="487"/>
      <c r="K14" s="487"/>
      <c r="L14" s="487"/>
      <c r="M14" s="487"/>
      <c r="N14" s="487"/>
    </row>
    <row r="15" spans="1:14" ht="15.6" x14ac:dyDescent="0.3">
      <c r="A15" s="42"/>
      <c r="B15" s="393"/>
      <c r="G15" s="508"/>
      <c r="H15" s="507"/>
      <c r="I15" s="507"/>
      <c r="J15" s="487"/>
      <c r="K15" s="487"/>
      <c r="L15" s="487"/>
      <c r="M15" s="487"/>
      <c r="N15" s="487"/>
    </row>
    <row r="16" spans="1:14" ht="16.2" thickBot="1" x14ac:dyDescent="0.35">
      <c r="A16" s="42" t="s">
        <v>121</v>
      </c>
      <c r="B16" s="393" t="s">
        <v>225</v>
      </c>
      <c r="G16" s="1029" t="s">
        <v>1071</v>
      </c>
      <c r="H16" s="1030"/>
      <c r="I16" s="1030"/>
      <c r="J16" s="487"/>
      <c r="K16" s="487"/>
      <c r="L16" s="487"/>
      <c r="M16" s="487"/>
      <c r="N16" s="487"/>
    </row>
    <row r="17" spans="1:14" ht="15" thickBot="1" x14ac:dyDescent="0.35">
      <c r="B17" s="63"/>
      <c r="C17" s="94" t="str">
        <f>C$6</f>
        <v>42-CORE</v>
      </c>
      <c r="D17" s="22" t="str">
        <f>D$6</f>
        <v>42-OUT</v>
      </c>
      <c r="E17" s="23" t="str">
        <f t="shared" ref="E17" si="0">E$6</f>
        <v>42-Segment</v>
      </c>
      <c r="G17" s="528"/>
      <c r="H17" s="221"/>
      <c r="I17" s="221"/>
      <c r="J17" s="487"/>
      <c r="K17" s="487"/>
      <c r="L17" s="487"/>
      <c r="M17" s="487"/>
      <c r="N17" s="487"/>
    </row>
    <row r="18" spans="1:14" ht="15.6" x14ac:dyDescent="0.3">
      <c r="B18" s="65" t="s">
        <v>221</v>
      </c>
      <c r="C18" s="899" t="s">
        <v>908</v>
      </c>
      <c r="D18" s="933"/>
      <c r="E18" s="636" t="s">
        <v>81</v>
      </c>
      <c r="G18" s="528"/>
      <c r="H18" s="507"/>
      <c r="I18" s="514" t="s">
        <v>902</v>
      </c>
      <c r="J18" s="513" t="s">
        <v>926</v>
      </c>
      <c r="K18" s="514" t="s">
        <v>903</v>
      </c>
      <c r="L18" s="513" t="s">
        <v>926</v>
      </c>
      <c r="M18" s="514" t="s">
        <v>904</v>
      </c>
      <c r="N18" s="513" t="s">
        <v>926</v>
      </c>
    </row>
    <row r="19" spans="1:14" x14ac:dyDescent="0.3">
      <c r="A19" s="552"/>
      <c r="B19" s="493" t="s">
        <v>1086</v>
      </c>
      <c r="C19" s="901" t="s">
        <v>576</v>
      </c>
      <c r="D19" s="917"/>
      <c r="E19" s="902"/>
      <c r="F19" s="552"/>
      <c r="G19" s="528"/>
      <c r="H19" s="527" t="s">
        <v>274</v>
      </c>
      <c r="I19" s="526">
        <v>0.8</v>
      </c>
      <c r="J19" s="517">
        <v>0.1</v>
      </c>
      <c r="K19" s="521">
        <v>0.9</v>
      </c>
      <c r="L19" s="524">
        <v>8.3017011871205512E-2</v>
      </c>
      <c r="M19" s="521">
        <v>0.19734574027118301</v>
      </c>
      <c r="N19" s="521">
        <v>3.2532445283704518E-2</v>
      </c>
    </row>
    <row r="20" spans="1:14" x14ac:dyDescent="0.3">
      <c r="B20" s="427" t="s">
        <v>223</v>
      </c>
      <c r="C20" s="411"/>
      <c r="D20" s="412"/>
      <c r="E20" s="413"/>
      <c r="G20" s="528"/>
      <c r="H20" s="527" t="s">
        <v>17</v>
      </c>
      <c r="I20" s="526">
        <v>0.7</v>
      </c>
      <c r="J20" s="517">
        <v>0</v>
      </c>
      <c r="K20" s="521">
        <v>0.7</v>
      </c>
      <c r="L20" s="524">
        <v>5.0648560957097757E-2</v>
      </c>
      <c r="M20" s="521">
        <v>1.0442667830451807E-2</v>
      </c>
      <c r="N20" s="521">
        <v>1.7214737918499804E-3</v>
      </c>
    </row>
    <row r="21" spans="1:14" ht="50.25" customHeight="1" x14ac:dyDescent="0.3">
      <c r="B21" s="65" t="s">
        <v>119</v>
      </c>
      <c r="C21" s="637" t="s">
        <v>923</v>
      </c>
      <c r="D21" s="627" t="s">
        <v>924</v>
      </c>
      <c r="E21" s="638" t="s">
        <v>919</v>
      </c>
      <c r="G21" s="528"/>
      <c r="H21" s="527" t="s">
        <v>276</v>
      </c>
      <c r="I21" s="529" t="s">
        <v>571</v>
      </c>
      <c r="J21" s="487"/>
      <c r="K21" s="521">
        <v>0.9</v>
      </c>
      <c r="L21" s="524">
        <v>7.4018903010716383E-2</v>
      </c>
      <c r="M21" s="521">
        <v>0.12067096605116071</v>
      </c>
      <c r="N21" s="521">
        <v>1.9892608753533842E-2</v>
      </c>
    </row>
    <row r="22" spans="1:14" x14ac:dyDescent="0.3">
      <c r="B22" s="65" t="s">
        <v>222</v>
      </c>
      <c r="C22" s="637" t="s">
        <v>47</v>
      </c>
      <c r="D22" s="627" t="s">
        <v>107</v>
      </c>
      <c r="E22" s="638" t="s">
        <v>108</v>
      </c>
      <c r="G22" s="528"/>
      <c r="H22" s="527" t="s">
        <v>275</v>
      </c>
      <c r="I22" s="529" t="s">
        <v>571</v>
      </c>
      <c r="J22" s="487"/>
      <c r="K22" s="517">
        <v>0.5</v>
      </c>
      <c r="L22" s="525">
        <v>3.6348307611897807E-2</v>
      </c>
      <c r="M22" s="521">
        <v>8.9572437984448056E-2</v>
      </c>
      <c r="N22" s="521">
        <v>1.4766016401736262E-2</v>
      </c>
    </row>
    <row r="23" spans="1:14" x14ac:dyDescent="0.3">
      <c r="B23" s="65" t="s">
        <v>910</v>
      </c>
      <c r="C23" s="637">
        <v>1.2104999999999999E-2</v>
      </c>
      <c r="D23" s="627">
        <v>1.3174195127922636E-2</v>
      </c>
      <c r="E23" s="638">
        <v>1.1574995116798936E-4</v>
      </c>
      <c r="G23" s="528"/>
      <c r="H23" s="527" t="s">
        <v>16</v>
      </c>
      <c r="I23" s="526">
        <v>2.1</v>
      </c>
      <c r="J23" s="517">
        <v>0.1</v>
      </c>
      <c r="K23" s="517">
        <v>1.6</v>
      </c>
      <c r="L23" s="524">
        <v>0.12045796308449169</v>
      </c>
      <c r="M23" s="521">
        <v>0.23841205244418107</v>
      </c>
      <c r="N23" s="521">
        <v>3.9302226845423248E-2</v>
      </c>
    </row>
    <row r="24" spans="1:14" x14ac:dyDescent="0.3">
      <c r="B24" s="65" t="s">
        <v>879</v>
      </c>
      <c r="C24" s="637" t="s">
        <v>921</v>
      </c>
      <c r="D24" s="627" t="s">
        <v>922</v>
      </c>
      <c r="E24" s="638" t="s">
        <v>920</v>
      </c>
      <c r="I24" s="522"/>
      <c r="J24" s="521"/>
      <c r="N24" s="521"/>
    </row>
    <row r="25" spans="1:14" x14ac:dyDescent="0.3">
      <c r="B25" s="65" t="s">
        <v>56</v>
      </c>
      <c r="C25" s="901" t="s">
        <v>909</v>
      </c>
      <c r="D25" s="917"/>
      <c r="E25" s="902"/>
      <c r="J25" s="510"/>
      <c r="K25" s="510"/>
      <c r="L25" s="510"/>
      <c r="M25" s="510"/>
      <c r="N25" s="510"/>
    </row>
    <row r="26" spans="1:14" ht="15" thickBot="1" x14ac:dyDescent="0.35">
      <c r="B26" s="66" t="s">
        <v>220</v>
      </c>
      <c r="C26" s="903" t="s">
        <v>917</v>
      </c>
      <c r="D26" s="918"/>
      <c r="E26" s="904"/>
      <c r="J26" s="510"/>
      <c r="K26" s="510"/>
      <c r="L26" s="510"/>
      <c r="M26" s="510"/>
      <c r="N26" s="510"/>
    </row>
    <row r="27" spans="1:14" x14ac:dyDescent="0.3">
      <c r="B27" s="43"/>
      <c r="C27" s="36"/>
      <c r="D27" s="36"/>
      <c r="E27" s="36"/>
      <c r="J27" s="510"/>
      <c r="K27" s="510"/>
      <c r="L27" s="510"/>
      <c r="M27" s="510"/>
      <c r="N27" s="510"/>
    </row>
    <row r="28" spans="1:14" x14ac:dyDescent="0.3">
      <c r="B28" s="43"/>
      <c r="C28" s="36"/>
      <c r="D28" s="36"/>
      <c r="E28" s="36"/>
      <c r="J28" s="510"/>
      <c r="K28" s="510"/>
      <c r="L28" s="510"/>
      <c r="M28" s="510"/>
      <c r="N28" s="510"/>
    </row>
    <row r="29" spans="1:14" s="149" customFormat="1" ht="18.600000000000001" thickBot="1" x14ac:dyDescent="0.35">
      <c r="A29" s="42" t="s">
        <v>121</v>
      </c>
      <c r="B29" s="393" t="s">
        <v>226</v>
      </c>
      <c r="C29" s="18"/>
      <c r="D29" s="18"/>
      <c r="E29" s="18"/>
      <c r="F29" s="300"/>
      <c r="G29" s="511"/>
      <c r="H29" s="517"/>
      <c r="I29" s="517"/>
      <c r="J29" s="516"/>
      <c r="K29" s="516"/>
      <c r="L29" s="516"/>
      <c r="M29" s="516"/>
      <c r="N29" s="516"/>
    </row>
    <row r="30" spans="1:14" ht="15" thickBot="1" x14ac:dyDescent="0.35">
      <c r="A30" s="149"/>
      <c r="B30" s="67"/>
      <c r="C30" s="94" t="str">
        <f>C$6</f>
        <v>42-CORE</v>
      </c>
      <c r="D30" s="22" t="str">
        <f>D$6</f>
        <v>42-OUT</v>
      </c>
      <c r="E30" s="23" t="str">
        <f t="shared" ref="E30" si="1">E$6</f>
        <v>42-Segment</v>
      </c>
      <c r="F30" s="149"/>
    </row>
    <row r="31" spans="1:14" x14ac:dyDescent="0.3">
      <c r="B31" s="29" t="s">
        <v>2</v>
      </c>
      <c r="C31" s="899" t="s">
        <v>27</v>
      </c>
      <c r="D31" s="916"/>
      <c r="E31" s="900"/>
    </row>
    <row r="32" spans="1:14" ht="15.6" x14ac:dyDescent="0.3">
      <c r="B32" s="53" t="s">
        <v>11</v>
      </c>
      <c r="C32" s="901" t="s">
        <v>913</v>
      </c>
      <c r="D32" s="917"/>
      <c r="E32" s="902"/>
      <c r="J32" s="518"/>
    </row>
    <row r="33" spans="1:5" ht="15" customHeight="1" x14ac:dyDescent="0.3">
      <c r="B33" s="30" t="s">
        <v>12</v>
      </c>
      <c r="C33" s="901">
        <v>120</v>
      </c>
      <c r="D33" s="923"/>
      <c r="E33" s="638">
        <v>190</v>
      </c>
    </row>
    <row r="34" spans="1:5" x14ac:dyDescent="0.25">
      <c r="B34" s="30" t="s">
        <v>23</v>
      </c>
      <c r="C34" s="1031" t="s">
        <v>24</v>
      </c>
      <c r="D34" s="1032"/>
      <c r="E34" s="1033"/>
    </row>
    <row r="35" spans="1:5" x14ac:dyDescent="0.3">
      <c r="B35" s="30" t="s">
        <v>4</v>
      </c>
      <c r="C35" s="901" t="s">
        <v>645</v>
      </c>
      <c r="D35" s="917"/>
      <c r="E35" s="902"/>
    </row>
    <row r="36" spans="1:5" x14ac:dyDescent="0.3">
      <c r="B36" s="30" t="s">
        <v>3</v>
      </c>
      <c r="C36" s="901" t="s">
        <v>684</v>
      </c>
      <c r="D36" s="917"/>
      <c r="E36" s="902"/>
    </row>
    <row r="37" spans="1:5" x14ac:dyDescent="0.3">
      <c r="B37" s="410" t="s">
        <v>229</v>
      </c>
      <c r="C37" s="411"/>
      <c r="D37" s="412"/>
      <c r="E37" s="413"/>
    </row>
    <row r="38" spans="1:5" ht="15" thickBot="1" x14ac:dyDescent="0.35">
      <c r="B38" s="423" t="s">
        <v>220</v>
      </c>
      <c r="C38" s="424"/>
      <c r="D38" s="425"/>
      <c r="E38" s="426"/>
    </row>
    <row r="39" spans="1:5" x14ac:dyDescent="0.3">
      <c r="B39" s="394"/>
    </row>
    <row r="40" spans="1:5" ht="15.75" customHeight="1" x14ac:dyDescent="0.3">
      <c r="B40" s="28"/>
    </row>
    <row r="41" spans="1:5" ht="16.2" thickBot="1" x14ac:dyDescent="0.35">
      <c r="A41" s="42" t="s">
        <v>121</v>
      </c>
      <c r="B41" s="393" t="s">
        <v>227</v>
      </c>
    </row>
    <row r="42" spans="1:5" ht="15" customHeight="1" thickBot="1" x14ac:dyDescent="0.35">
      <c r="B42" s="67"/>
      <c r="C42" s="94" t="str">
        <f>C$6</f>
        <v>42-CORE</v>
      </c>
      <c r="D42" s="22" t="str">
        <f>D$6</f>
        <v>42-OUT</v>
      </c>
      <c r="E42" s="23" t="str">
        <f t="shared" ref="E42" si="2">E$6</f>
        <v>42-Segment</v>
      </c>
    </row>
    <row r="43" spans="1:5" x14ac:dyDescent="0.3">
      <c r="B43" s="29" t="s">
        <v>13</v>
      </c>
      <c r="C43" s="899" t="s">
        <v>911</v>
      </c>
      <c r="D43" s="916"/>
      <c r="E43" s="900"/>
    </row>
    <row r="44" spans="1:5" x14ac:dyDescent="0.3">
      <c r="B44" s="53" t="s">
        <v>135</v>
      </c>
      <c r="C44" s="901" t="s">
        <v>928</v>
      </c>
      <c r="D44" s="917"/>
      <c r="E44" s="902"/>
    </row>
    <row r="45" spans="1:5" x14ac:dyDescent="0.3">
      <c r="B45" s="96" t="s">
        <v>6</v>
      </c>
      <c r="C45" s="909" t="s">
        <v>912</v>
      </c>
      <c r="D45" s="928"/>
      <c r="E45" s="910"/>
    </row>
    <row r="46" spans="1:5" x14ac:dyDescent="0.3">
      <c r="B46" s="410" t="s">
        <v>14</v>
      </c>
      <c r="C46" s="411"/>
      <c r="D46" s="412"/>
      <c r="E46" s="413"/>
    </row>
    <row r="47" spans="1:5" x14ac:dyDescent="0.3">
      <c r="B47" s="410" t="s">
        <v>15</v>
      </c>
      <c r="C47" s="411"/>
      <c r="D47" s="412"/>
      <c r="E47" s="413"/>
    </row>
    <row r="48" spans="1:5" x14ac:dyDescent="0.3">
      <c r="B48" s="96" t="s">
        <v>7</v>
      </c>
      <c r="C48" s="909" t="s">
        <v>925</v>
      </c>
      <c r="D48" s="928"/>
      <c r="E48" s="910"/>
    </row>
    <row r="49" spans="1:5" ht="15" thickBot="1" x14ac:dyDescent="0.35">
      <c r="B49" s="414" t="s">
        <v>5</v>
      </c>
      <c r="C49" s="415"/>
      <c r="D49" s="416"/>
      <c r="E49" s="417"/>
    </row>
    <row r="50" spans="1:5" x14ac:dyDescent="0.3">
      <c r="B50" s="43"/>
      <c r="C50" s="36"/>
      <c r="D50" s="36"/>
      <c r="E50" s="36"/>
    </row>
    <row r="51" spans="1:5" x14ac:dyDescent="0.3">
      <c r="B51" s="43"/>
      <c r="C51" s="36"/>
      <c r="D51" s="36"/>
      <c r="E51" s="36"/>
    </row>
    <row r="52" spans="1:5" ht="16.2" thickBot="1" x14ac:dyDescent="0.35">
      <c r="A52" s="42" t="s">
        <v>121</v>
      </c>
      <c r="B52" s="393" t="s">
        <v>230</v>
      </c>
      <c r="C52" s="36"/>
      <c r="D52" s="36"/>
      <c r="E52" s="36"/>
    </row>
    <row r="53" spans="1:5" ht="15" thickBot="1" x14ac:dyDescent="0.35">
      <c r="B53" s="67"/>
      <c r="C53" s="94" t="str">
        <f>C$6</f>
        <v>42-CORE</v>
      </c>
      <c r="D53" s="22" t="str">
        <f>D$6</f>
        <v>42-OUT</v>
      </c>
      <c r="E53" s="23" t="str">
        <f t="shared" ref="E53" si="3">E$6</f>
        <v>42-Segment</v>
      </c>
    </row>
    <row r="54" spans="1:5" x14ac:dyDescent="0.3">
      <c r="B54" s="418" t="s">
        <v>34</v>
      </c>
      <c r="C54" s="419"/>
      <c r="D54" s="420"/>
      <c r="E54" s="421"/>
    </row>
    <row r="55" spans="1:5" x14ac:dyDescent="0.3">
      <c r="B55" s="410" t="s">
        <v>130</v>
      </c>
      <c r="C55" s="411"/>
      <c r="D55" s="412"/>
      <c r="E55" s="413"/>
    </row>
    <row r="56" spans="1:5" ht="15" thickBot="1" x14ac:dyDescent="0.35">
      <c r="B56" s="31" t="s">
        <v>131</v>
      </c>
      <c r="C56" s="903" t="s">
        <v>681</v>
      </c>
      <c r="D56" s="918"/>
      <c r="E56" s="904"/>
    </row>
    <row r="57" spans="1:5" x14ac:dyDescent="0.3">
      <c r="B57" s="43"/>
      <c r="C57" s="36"/>
      <c r="D57" s="36"/>
      <c r="E57" s="36"/>
    </row>
    <row r="59" spans="1:5" ht="16.2" thickBot="1" x14ac:dyDescent="0.35">
      <c r="A59" s="42" t="s">
        <v>121</v>
      </c>
      <c r="B59" s="393" t="s">
        <v>228</v>
      </c>
    </row>
    <row r="60" spans="1:5" ht="15" thickBot="1" x14ac:dyDescent="0.35">
      <c r="B60" s="67"/>
      <c r="C60" s="94" t="str">
        <f>C$6</f>
        <v>42-CORE</v>
      </c>
      <c r="D60" s="22" t="str">
        <f>D$6</f>
        <v>42-OUT</v>
      </c>
      <c r="E60" s="23" t="str">
        <f t="shared" ref="E60" si="4">E$6</f>
        <v>42-Segment</v>
      </c>
    </row>
    <row r="61" spans="1:5" x14ac:dyDescent="0.3">
      <c r="B61" s="29" t="s">
        <v>231</v>
      </c>
      <c r="C61" s="899" t="s">
        <v>30</v>
      </c>
      <c r="D61" s="933"/>
      <c r="E61" s="636" t="s">
        <v>29</v>
      </c>
    </row>
    <row r="62" spans="1:5" x14ac:dyDescent="0.3">
      <c r="B62" s="410" t="s">
        <v>822</v>
      </c>
      <c r="C62" s="411"/>
      <c r="D62" s="412"/>
      <c r="E62" s="413"/>
    </row>
    <row r="63" spans="1:5" x14ac:dyDescent="0.3">
      <c r="B63" s="30" t="s">
        <v>232</v>
      </c>
      <c r="C63" s="256"/>
      <c r="D63" s="257"/>
      <c r="E63" s="258"/>
    </row>
    <row r="64" spans="1:5" ht="24" customHeight="1" x14ac:dyDescent="0.3">
      <c r="B64" s="95" t="s">
        <v>233</v>
      </c>
      <c r="C64" s="901" t="s">
        <v>21</v>
      </c>
      <c r="D64" s="917"/>
      <c r="E64" s="902"/>
    </row>
    <row r="65" spans="2:5" ht="49.5" customHeight="1" x14ac:dyDescent="0.3">
      <c r="B65" s="95" t="s">
        <v>234</v>
      </c>
      <c r="C65" s="901" t="s">
        <v>21</v>
      </c>
      <c r="D65" s="917"/>
      <c r="E65" s="902"/>
    </row>
    <row r="66" spans="2:5" ht="42.75" customHeight="1" x14ac:dyDescent="0.3">
      <c r="B66" s="95" t="s">
        <v>236</v>
      </c>
      <c r="C66" s="901" t="s">
        <v>21</v>
      </c>
      <c r="D66" s="917"/>
      <c r="E66" s="902"/>
    </row>
    <row r="67" spans="2:5" x14ac:dyDescent="0.3">
      <c r="B67" s="30" t="s">
        <v>823</v>
      </c>
      <c r="C67" s="901" t="s">
        <v>855</v>
      </c>
      <c r="D67" s="917"/>
      <c r="E67" s="902"/>
    </row>
    <row r="68" spans="2:5" x14ac:dyDescent="0.3">
      <c r="B68" s="30" t="s">
        <v>235</v>
      </c>
      <c r="C68" s="901" t="s">
        <v>918</v>
      </c>
      <c r="D68" s="917"/>
      <c r="E68" s="902"/>
    </row>
    <row r="69" spans="2:5" x14ac:dyDescent="0.3">
      <c r="B69" s="30" t="s">
        <v>37</v>
      </c>
      <c r="C69" s="901" t="s">
        <v>686</v>
      </c>
      <c r="D69" s="917"/>
      <c r="E69" s="902"/>
    </row>
    <row r="70" spans="2:5" x14ac:dyDescent="0.3">
      <c r="B70" s="30" t="s">
        <v>133</v>
      </c>
      <c r="C70" s="901" t="s">
        <v>576</v>
      </c>
      <c r="D70" s="917"/>
      <c r="E70" s="902"/>
    </row>
    <row r="71" spans="2:5" ht="15" thickBot="1" x14ac:dyDescent="0.35">
      <c r="B71" s="69" t="s">
        <v>238</v>
      </c>
      <c r="C71" s="903" t="s">
        <v>914</v>
      </c>
      <c r="D71" s="918"/>
      <c r="E71" s="904"/>
    </row>
  </sheetData>
  <sheetProtection algorithmName="SHA-512" hashValue="bJvjPlNONYDM5eo++ThIUpavTPafS0vKduhyIHaUwIMJbPMMuXBmK9Zss2LrL3IqyhAahy9TIAqJ9pmSU3ZVww==" saltValue="Rh1LYXX+IWcoxIj0baOIBw==" spinCount="100000" sheet="1" objects="1" scenarios="1"/>
  <mergeCells count="32">
    <mergeCell ref="B2:C2"/>
    <mergeCell ref="C31:E31"/>
    <mergeCell ref="C18:D18"/>
    <mergeCell ref="C25:E25"/>
    <mergeCell ref="C19:E19"/>
    <mergeCell ref="C12:E12"/>
    <mergeCell ref="C11:E11"/>
    <mergeCell ref="C10:E10"/>
    <mergeCell ref="C64:E64"/>
    <mergeCell ref="C35:E35"/>
    <mergeCell ref="C34:E34"/>
    <mergeCell ref="C33:D33"/>
    <mergeCell ref="C32:E32"/>
    <mergeCell ref="C44:E44"/>
    <mergeCell ref="C45:E45"/>
    <mergeCell ref="C48:E48"/>
    <mergeCell ref="G16:I16"/>
    <mergeCell ref="G5:I5"/>
    <mergeCell ref="C71:E71"/>
    <mergeCell ref="C67:E67"/>
    <mergeCell ref="C61:D61"/>
    <mergeCell ref="C36:E36"/>
    <mergeCell ref="C66:E66"/>
    <mergeCell ref="C68:E68"/>
    <mergeCell ref="C69:E69"/>
    <mergeCell ref="C70:E70"/>
    <mergeCell ref="C43:E43"/>
    <mergeCell ref="C56:E56"/>
    <mergeCell ref="C7:E7"/>
    <mergeCell ref="C26:E26"/>
    <mergeCell ref="C8:E8"/>
    <mergeCell ref="C65:E65"/>
  </mergeCell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59999389629810485"/>
  </sheetPr>
  <dimension ref="A2:P70"/>
  <sheetViews>
    <sheetView zoomScaleNormal="100" workbookViewId="0"/>
  </sheetViews>
  <sheetFormatPr baseColWidth="10" defaultColWidth="11.44140625" defaultRowHeight="14.4" x14ac:dyDescent="0.3"/>
  <cols>
    <col min="1" max="1" width="3.44140625" style="300" customWidth="1"/>
    <col min="2" max="2" width="25.88671875" style="400" customWidth="1"/>
    <col min="3" max="4" width="16.88671875" style="300" customWidth="1"/>
    <col min="5" max="5" width="11.44140625" style="300"/>
    <col min="6" max="6" width="3.44140625" style="40" customWidth="1"/>
    <col min="7" max="7" width="12.33203125" style="300" customWidth="1"/>
    <col min="8" max="9" width="11.44140625" style="300"/>
    <col min="10" max="10" width="10" style="300" customWidth="1"/>
    <col min="11" max="15" width="6.33203125" style="300" customWidth="1"/>
    <col min="16" max="16384" width="11.44140625" style="300"/>
  </cols>
  <sheetData>
    <row r="2" spans="1:10" s="18" customFormat="1" ht="18" x14ac:dyDescent="0.3">
      <c r="B2" s="897" t="s">
        <v>129</v>
      </c>
      <c r="C2" s="897"/>
      <c r="F2" s="46"/>
      <c r="G2" s="397" t="s">
        <v>118</v>
      </c>
    </row>
    <row r="3" spans="1:10" s="407" customFormat="1" ht="6.75" customHeight="1" thickBot="1" x14ac:dyDescent="0.35">
      <c r="B3" s="26"/>
      <c r="F3" s="41"/>
    </row>
    <row r="5" spans="1:10" ht="16.2" thickBot="1" x14ac:dyDescent="0.35">
      <c r="A5" s="42" t="s">
        <v>121</v>
      </c>
      <c r="B5" s="398" t="s">
        <v>224</v>
      </c>
      <c r="F5" s="48" t="s">
        <v>121</v>
      </c>
      <c r="G5" s="898" t="s">
        <v>1159</v>
      </c>
      <c r="H5" s="898"/>
      <c r="I5" s="898"/>
    </row>
    <row r="6" spans="1:10" ht="16.2" thickBot="1" x14ac:dyDescent="0.35">
      <c r="A6" s="42"/>
      <c r="B6" s="398"/>
      <c r="C6" s="94" t="s">
        <v>0</v>
      </c>
      <c r="D6" s="23" t="s">
        <v>10</v>
      </c>
      <c r="F6" s="48"/>
      <c r="G6" s="398"/>
      <c r="H6" s="398"/>
      <c r="I6" s="398"/>
    </row>
    <row r="7" spans="1:10" ht="16.2" thickBot="1" x14ac:dyDescent="0.35">
      <c r="A7" s="42"/>
      <c r="B7" s="93" t="s">
        <v>219</v>
      </c>
      <c r="C7" s="899" t="s">
        <v>554</v>
      </c>
      <c r="D7" s="900"/>
      <c r="F7" s="48"/>
      <c r="G7" s="398"/>
      <c r="H7" s="648"/>
      <c r="I7" s="747" t="s">
        <v>0</v>
      </c>
      <c r="J7" s="747" t="s">
        <v>10</v>
      </c>
    </row>
    <row r="8" spans="1:10" ht="15.6" x14ac:dyDescent="0.3">
      <c r="A8" s="42"/>
      <c r="B8" s="65" t="s">
        <v>195</v>
      </c>
      <c r="C8" s="901" t="s">
        <v>20</v>
      </c>
      <c r="D8" s="902"/>
      <c r="F8" s="48"/>
      <c r="G8" s="398"/>
      <c r="H8" s="221" t="s">
        <v>936</v>
      </c>
      <c r="I8" s="748">
        <v>2.3179170205365343E-3</v>
      </c>
      <c r="J8" s="749">
        <v>2.0605136716264516E-2</v>
      </c>
    </row>
    <row r="9" spans="1:10" ht="15.6" x14ac:dyDescent="0.3">
      <c r="A9" s="42"/>
      <c r="B9" s="65" t="s">
        <v>196</v>
      </c>
      <c r="C9" s="901" t="s">
        <v>941</v>
      </c>
      <c r="D9" s="902"/>
      <c r="F9" s="48"/>
      <c r="G9" s="398"/>
      <c r="H9" s="221" t="s">
        <v>937</v>
      </c>
      <c r="I9" s="750">
        <v>1.0514581443491057E-3</v>
      </c>
      <c r="J9" s="751">
        <v>1.8942399728117203E-3</v>
      </c>
    </row>
    <row r="10" spans="1:10" ht="15.6" x14ac:dyDescent="0.3">
      <c r="A10" s="42"/>
      <c r="B10" s="65" t="s">
        <v>1099</v>
      </c>
      <c r="C10" s="901">
        <v>50.4</v>
      </c>
      <c r="D10" s="902"/>
      <c r="F10" s="48"/>
      <c r="G10" s="398"/>
      <c r="H10" s="221" t="s">
        <v>938</v>
      </c>
      <c r="I10" s="750">
        <v>15.661855746067793</v>
      </c>
      <c r="J10" s="751">
        <v>16.411883227781704</v>
      </c>
    </row>
    <row r="11" spans="1:10" ht="15.6" x14ac:dyDescent="0.3">
      <c r="A11" s="42"/>
      <c r="B11" s="359" t="s">
        <v>876</v>
      </c>
      <c r="C11" s="901">
        <v>260</v>
      </c>
      <c r="D11" s="902"/>
      <c r="F11" s="48"/>
      <c r="G11" s="398"/>
      <c r="H11" s="221" t="s">
        <v>939</v>
      </c>
      <c r="I11" s="750">
        <v>3.8930252705741535</v>
      </c>
      <c r="J11" s="751">
        <v>4.494627889448009</v>
      </c>
    </row>
    <row r="12" spans="1:10" ht="16.2" thickBot="1" x14ac:dyDescent="0.35">
      <c r="A12" s="42"/>
      <c r="B12" s="359" t="s">
        <v>237</v>
      </c>
      <c r="C12" s="901">
        <v>8.35</v>
      </c>
      <c r="D12" s="902"/>
      <c r="F12" s="48"/>
      <c r="G12" s="398"/>
      <c r="H12" s="754" t="s">
        <v>940</v>
      </c>
      <c r="I12" s="752">
        <v>6.3814017270954993E-5</v>
      </c>
      <c r="J12" s="753">
        <v>1.9819499651582357E-3</v>
      </c>
    </row>
    <row r="13" spans="1:10" ht="47.25" customHeight="1" thickBot="1" x14ac:dyDescent="0.35">
      <c r="A13" s="42"/>
      <c r="B13" s="66" t="s">
        <v>220</v>
      </c>
      <c r="C13" s="903" t="s">
        <v>1089</v>
      </c>
      <c r="D13" s="904"/>
      <c r="F13" s="48"/>
      <c r="G13" s="398"/>
      <c r="H13" s="746" t="s">
        <v>1157</v>
      </c>
      <c r="I13" s="895" t="s">
        <v>1158</v>
      </c>
      <c r="J13" s="895"/>
    </row>
    <row r="14" spans="1:10" ht="15.6" x14ac:dyDescent="0.3">
      <c r="A14" s="42"/>
      <c r="B14" s="398"/>
      <c r="F14" s="48"/>
      <c r="G14" s="398"/>
      <c r="H14" s="398"/>
      <c r="I14" s="398"/>
    </row>
    <row r="15" spans="1:10" ht="32.25" customHeight="1" thickBot="1" x14ac:dyDescent="0.35">
      <c r="A15" s="42" t="s">
        <v>121</v>
      </c>
      <c r="B15" s="398" t="s">
        <v>225</v>
      </c>
      <c r="F15" s="48"/>
      <c r="G15" s="398"/>
      <c r="H15" s="398"/>
      <c r="I15" s="398"/>
    </row>
    <row r="16" spans="1:10" ht="16.2" thickBot="1" x14ac:dyDescent="0.35">
      <c r="B16" s="63"/>
      <c r="C16" s="402" t="str">
        <f>C$6</f>
        <v>Pellet</v>
      </c>
      <c r="D16" s="23" t="str">
        <f>D$6</f>
        <v>Fragment</v>
      </c>
      <c r="F16" s="48"/>
      <c r="G16" s="430"/>
      <c r="H16" s="430"/>
      <c r="I16" s="430"/>
    </row>
    <row r="17" spans="1:16" ht="15.6" x14ac:dyDescent="0.3">
      <c r="B17" s="65" t="s">
        <v>221</v>
      </c>
      <c r="C17" s="403" t="s">
        <v>0</v>
      </c>
      <c r="D17" s="406" t="s">
        <v>10</v>
      </c>
      <c r="F17" s="48"/>
      <c r="G17" s="398"/>
      <c r="H17" s="398"/>
      <c r="I17" s="398"/>
    </row>
    <row r="18" spans="1:16" x14ac:dyDescent="0.3">
      <c r="A18" s="552"/>
      <c r="B18" s="493" t="s">
        <v>1086</v>
      </c>
      <c r="C18" s="637" t="s">
        <v>645</v>
      </c>
      <c r="D18" s="631" t="s">
        <v>576</v>
      </c>
      <c r="E18" s="552"/>
    </row>
    <row r="19" spans="1:16" x14ac:dyDescent="0.3">
      <c r="B19" s="65" t="s">
        <v>223</v>
      </c>
      <c r="C19" s="901" t="s">
        <v>946</v>
      </c>
      <c r="D19" s="902"/>
      <c r="G19" s="36"/>
      <c r="H19" s="36"/>
      <c r="I19" s="399"/>
      <c r="J19" s="906"/>
      <c r="K19" s="906"/>
      <c r="L19" s="906"/>
      <c r="M19" s="906"/>
      <c r="N19" s="906"/>
      <c r="O19" s="906"/>
      <c r="P19" s="36"/>
    </row>
    <row r="20" spans="1:16" ht="28.8" x14ac:dyDescent="0.3">
      <c r="B20" s="65" t="s">
        <v>119</v>
      </c>
      <c r="C20" s="404" t="s">
        <v>933</v>
      </c>
      <c r="D20" s="405"/>
      <c r="G20" s="36"/>
      <c r="H20" s="399"/>
      <c r="I20" s="36"/>
      <c r="J20" s="36"/>
      <c r="K20" s="36"/>
      <c r="L20" s="36"/>
      <c r="M20" s="36"/>
      <c r="N20" s="55"/>
      <c r="O20" s="36"/>
      <c r="P20" s="36"/>
    </row>
    <row r="21" spans="1:16" x14ac:dyDescent="0.3">
      <c r="B21" s="65" t="s">
        <v>222</v>
      </c>
      <c r="C21" s="404" t="s">
        <v>108</v>
      </c>
      <c r="D21" s="405"/>
      <c r="G21" s="36"/>
      <c r="H21" s="399"/>
      <c r="I21" s="36"/>
      <c r="J21" s="36"/>
      <c r="K21" s="36"/>
      <c r="L21" s="36"/>
      <c r="M21" s="36"/>
      <c r="N21" s="55"/>
      <c r="O21" s="36"/>
      <c r="P21" s="36"/>
    </row>
    <row r="22" spans="1:16" x14ac:dyDescent="0.3">
      <c r="B22" s="65" t="s">
        <v>199</v>
      </c>
      <c r="C22" s="446">
        <v>1.8234308579766873E-4</v>
      </c>
      <c r="D22" s="405"/>
      <c r="G22" s="36"/>
      <c r="H22" s="399"/>
      <c r="I22" s="36"/>
      <c r="J22" s="36"/>
      <c r="K22" s="36"/>
      <c r="L22" s="36"/>
      <c r="M22" s="36"/>
      <c r="N22" s="36"/>
      <c r="O22" s="36"/>
      <c r="P22" s="36"/>
    </row>
    <row r="23" spans="1:16" x14ac:dyDescent="0.3">
      <c r="B23" s="65" t="s">
        <v>879</v>
      </c>
      <c r="C23" s="404">
        <v>7.77</v>
      </c>
      <c r="D23" s="405"/>
      <c r="G23" s="36"/>
      <c r="H23" s="399"/>
      <c r="I23" s="36"/>
      <c r="J23" s="36"/>
      <c r="K23" s="36"/>
      <c r="L23" s="36"/>
      <c r="M23" s="36"/>
      <c r="N23" s="36"/>
      <c r="O23" s="36"/>
      <c r="P23" s="36"/>
    </row>
    <row r="24" spans="1:16" x14ac:dyDescent="0.3">
      <c r="B24" s="427" t="s">
        <v>56</v>
      </c>
      <c r="C24" s="411"/>
      <c r="D24" s="413"/>
      <c r="G24" s="36"/>
      <c r="H24" s="399"/>
      <c r="I24" s="36"/>
      <c r="J24" s="36"/>
      <c r="K24" s="36"/>
      <c r="L24" s="36"/>
      <c r="M24" s="36"/>
      <c r="N24" s="55"/>
      <c r="O24" s="36"/>
      <c r="P24" s="36"/>
    </row>
    <row r="25" spans="1:16" ht="15" thickBot="1" x14ac:dyDescent="0.35">
      <c r="B25" s="428" t="s">
        <v>220</v>
      </c>
      <c r="C25" s="415"/>
      <c r="D25" s="417"/>
      <c r="G25" s="36"/>
      <c r="H25" s="399"/>
      <c r="I25" s="36"/>
      <c r="J25" s="36"/>
      <c r="K25" s="36"/>
      <c r="L25" s="36"/>
      <c r="M25" s="36"/>
      <c r="N25" s="55"/>
      <c r="O25" s="36"/>
      <c r="P25" s="36"/>
    </row>
    <row r="26" spans="1:16" ht="37.5" customHeight="1" x14ac:dyDescent="0.3">
      <c r="B26" s="945" t="s">
        <v>947</v>
      </c>
      <c r="C26" s="945"/>
      <c r="D26" s="945"/>
      <c r="G26" s="36"/>
      <c r="H26" s="399"/>
      <c r="I26" s="36"/>
      <c r="J26" s="36"/>
      <c r="K26" s="36"/>
      <c r="L26" s="36"/>
      <c r="M26" s="36"/>
      <c r="N26" s="55"/>
      <c r="O26" s="36"/>
      <c r="P26" s="36"/>
    </row>
    <row r="27" spans="1:16" x14ac:dyDescent="0.3">
      <c r="B27" s="43"/>
      <c r="C27" s="36"/>
      <c r="D27" s="36"/>
      <c r="G27" s="36"/>
      <c r="H27" s="399"/>
      <c r="I27" s="36"/>
      <c r="J27" s="36"/>
      <c r="K27" s="36"/>
      <c r="L27" s="36"/>
      <c r="M27" s="36"/>
      <c r="N27" s="55"/>
      <c r="O27" s="36"/>
      <c r="P27" s="36"/>
    </row>
    <row r="28" spans="1:16" ht="18.600000000000001" thickBot="1" x14ac:dyDescent="0.35">
      <c r="A28" s="42" t="s">
        <v>121</v>
      </c>
      <c r="B28" s="398" t="s">
        <v>226</v>
      </c>
      <c r="C28" s="18"/>
      <c r="D28" s="18"/>
      <c r="G28" s="36"/>
      <c r="H28" s="399"/>
      <c r="I28" s="36"/>
      <c r="J28" s="36"/>
      <c r="K28" s="36"/>
      <c r="L28" s="36"/>
      <c r="M28" s="36"/>
      <c r="N28" s="55"/>
      <c r="O28" s="36"/>
      <c r="P28" s="36"/>
    </row>
    <row r="29" spans="1:16" ht="15" thickBot="1" x14ac:dyDescent="0.35">
      <c r="A29" s="149"/>
      <c r="B29" s="67"/>
      <c r="C29" s="402" t="str">
        <f>C$6</f>
        <v>Pellet</v>
      </c>
      <c r="D29" s="23" t="str">
        <f>D$6</f>
        <v>Fragment</v>
      </c>
      <c r="E29" s="149"/>
      <c r="G29" s="36"/>
      <c r="H29" s="36"/>
      <c r="I29" s="36"/>
      <c r="J29" s="36"/>
      <c r="K29" s="36"/>
      <c r="L29" s="36"/>
      <c r="M29" s="36"/>
      <c r="N29" s="36"/>
      <c r="O29" s="36"/>
      <c r="P29" s="36"/>
    </row>
    <row r="30" spans="1:16" s="149" customFormat="1" x14ac:dyDescent="0.3">
      <c r="A30" s="300"/>
      <c r="B30" s="29" t="s">
        <v>2</v>
      </c>
      <c r="C30" s="899" t="s">
        <v>27</v>
      </c>
      <c r="D30" s="900"/>
      <c r="E30" s="300"/>
      <c r="F30" s="202"/>
      <c r="G30" s="107"/>
      <c r="H30" s="107"/>
      <c r="I30" s="107"/>
      <c r="J30" s="107"/>
      <c r="K30" s="107"/>
      <c r="L30" s="107"/>
      <c r="M30" s="107"/>
      <c r="N30" s="107"/>
      <c r="O30" s="107"/>
      <c r="P30" s="107"/>
    </row>
    <row r="31" spans="1:16" x14ac:dyDescent="0.3">
      <c r="B31" s="53" t="s">
        <v>11</v>
      </c>
      <c r="C31" s="901" t="s">
        <v>944</v>
      </c>
      <c r="D31" s="902"/>
    </row>
    <row r="32" spans="1:16" x14ac:dyDescent="0.3">
      <c r="B32" s="30" t="s">
        <v>12</v>
      </c>
      <c r="C32" s="439">
        <v>332</v>
      </c>
      <c r="D32" s="440">
        <v>114</v>
      </c>
    </row>
    <row r="33" spans="1:9" ht="32.25" customHeight="1" x14ac:dyDescent="0.3">
      <c r="B33" s="30" t="s">
        <v>23</v>
      </c>
      <c r="C33" s="901" t="s">
        <v>1154</v>
      </c>
      <c r="D33" s="902"/>
      <c r="F33" s="48"/>
      <c r="G33" s="898"/>
      <c r="H33" s="898"/>
      <c r="I33" s="898"/>
    </row>
    <row r="34" spans="1:9" ht="15" customHeight="1" x14ac:dyDescent="0.3">
      <c r="B34" s="30" t="s">
        <v>4</v>
      </c>
      <c r="C34" s="901" t="s">
        <v>21</v>
      </c>
      <c r="D34" s="902"/>
    </row>
    <row r="35" spans="1:9" x14ac:dyDescent="0.3">
      <c r="B35" s="30" t="s">
        <v>3</v>
      </c>
      <c r="C35" s="901" t="s">
        <v>934</v>
      </c>
      <c r="D35" s="902"/>
    </row>
    <row r="36" spans="1:9" x14ac:dyDescent="0.3">
      <c r="B36" s="410" t="s">
        <v>229</v>
      </c>
      <c r="C36" s="411"/>
      <c r="D36" s="413"/>
    </row>
    <row r="37" spans="1:9" ht="15" thickBot="1" x14ac:dyDescent="0.35">
      <c r="B37" s="423" t="s">
        <v>220</v>
      </c>
      <c r="C37" s="424"/>
      <c r="D37" s="426"/>
    </row>
    <row r="38" spans="1:9" x14ac:dyDescent="0.3">
      <c r="B38" s="401"/>
    </row>
    <row r="39" spans="1:9" x14ac:dyDescent="0.3">
      <c r="B39" s="28"/>
    </row>
    <row r="40" spans="1:9" ht="16.2" thickBot="1" x14ac:dyDescent="0.35">
      <c r="A40" s="42" t="s">
        <v>121</v>
      </c>
      <c r="B40" s="398" t="s">
        <v>227</v>
      </c>
    </row>
    <row r="41" spans="1:9" ht="15.75" customHeight="1" thickBot="1" x14ac:dyDescent="0.35">
      <c r="B41" s="67"/>
      <c r="C41" s="402" t="str">
        <f>C$6</f>
        <v>Pellet</v>
      </c>
      <c r="D41" s="23" t="str">
        <f>D$6</f>
        <v>Fragment</v>
      </c>
    </row>
    <row r="42" spans="1:9" x14ac:dyDescent="0.3">
      <c r="B42" s="29" t="s">
        <v>13</v>
      </c>
      <c r="C42" s="899" t="s">
        <v>986</v>
      </c>
      <c r="D42" s="900"/>
    </row>
    <row r="43" spans="1:9" ht="15" customHeight="1" x14ac:dyDescent="0.3">
      <c r="B43" s="53" t="s">
        <v>135</v>
      </c>
      <c r="C43" s="408">
        <v>332</v>
      </c>
      <c r="D43" s="409">
        <v>176</v>
      </c>
    </row>
    <row r="44" spans="1:9" x14ac:dyDescent="0.3">
      <c r="B44" s="96" t="s">
        <v>6</v>
      </c>
      <c r="C44" s="909" t="s">
        <v>942</v>
      </c>
      <c r="D44" s="910"/>
    </row>
    <row r="45" spans="1:9" x14ac:dyDescent="0.3">
      <c r="B45" s="410" t="s">
        <v>14</v>
      </c>
      <c r="C45" s="411"/>
      <c r="D45" s="413"/>
    </row>
    <row r="46" spans="1:9" x14ac:dyDescent="0.3">
      <c r="B46" s="96" t="s">
        <v>935</v>
      </c>
      <c r="C46" s="1034" t="s">
        <v>943</v>
      </c>
      <c r="D46" s="1035"/>
    </row>
    <row r="47" spans="1:9" x14ac:dyDescent="0.3">
      <c r="B47" s="96" t="s">
        <v>7</v>
      </c>
      <c r="C47" s="1034" t="s">
        <v>945</v>
      </c>
      <c r="D47" s="1035"/>
    </row>
    <row r="48" spans="1:9" ht="15" thickBot="1" x14ac:dyDescent="0.35">
      <c r="B48" s="414" t="s">
        <v>5</v>
      </c>
      <c r="C48" s="415"/>
      <c r="D48" s="417"/>
    </row>
    <row r="49" spans="1:4" x14ac:dyDescent="0.3">
      <c r="B49" s="43"/>
      <c r="C49" s="36"/>
      <c r="D49" s="36"/>
    </row>
    <row r="50" spans="1:4" x14ac:dyDescent="0.3">
      <c r="B50" s="43"/>
      <c r="C50" s="36"/>
      <c r="D50" s="36"/>
    </row>
    <row r="51" spans="1:4" ht="16.2" thickBot="1" x14ac:dyDescent="0.35">
      <c r="A51" s="42" t="s">
        <v>121</v>
      </c>
      <c r="B51" s="398" t="s">
        <v>230</v>
      </c>
      <c r="C51" s="36"/>
      <c r="D51" s="36"/>
    </row>
    <row r="52" spans="1:4" ht="15" thickBot="1" x14ac:dyDescent="0.35">
      <c r="B52" s="67"/>
      <c r="C52" s="402" t="str">
        <f>C$6</f>
        <v>Pellet</v>
      </c>
      <c r="D52" s="23" t="str">
        <f>D$6</f>
        <v>Fragment</v>
      </c>
    </row>
    <row r="53" spans="1:4" x14ac:dyDescent="0.3">
      <c r="B53" s="29" t="s">
        <v>34</v>
      </c>
      <c r="C53" s="403"/>
      <c r="D53" s="406"/>
    </row>
    <row r="54" spans="1:4" x14ac:dyDescent="0.3">
      <c r="B54" s="30" t="s">
        <v>130</v>
      </c>
      <c r="C54" s="404"/>
      <c r="D54" s="405"/>
    </row>
    <row r="55" spans="1:4" ht="47.25" customHeight="1" thickBot="1" x14ac:dyDescent="0.35">
      <c r="B55" s="31" t="s">
        <v>131</v>
      </c>
      <c r="C55" s="1036" t="s">
        <v>948</v>
      </c>
      <c r="D55" s="1037"/>
    </row>
    <row r="56" spans="1:4" x14ac:dyDescent="0.3">
      <c r="B56" s="43"/>
      <c r="C56" s="432"/>
      <c r="D56" s="36"/>
    </row>
    <row r="58" spans="1:4" ht="16.2" thickBot="1" x14ac:dyDescent="0.35">
      <c r="A58" s="42" t="s">
        <v>121</v>
      </c>
      <c r="B58" s="398" t="s">
        <v>228</v>
      </c>
    </row>
    <row r="59" spans="1:4" ht="15" thickBot="1" x14ac:dyDescent="0.35">
      <c r="B59" s="67"/>
      <c r="C59" s="402" t="str">
        <f>C$6</f>
        <v>Pellet</v>
      </c>
      <c r="D59" s="23" t="str">
        <f>D$6</f>
        <v>Fragment</v>
      </c>
    </row>
    <row r="60" spans="1:4" x14ac:dyDescent="0.3">
      <c r="B60" s="29" t="s">
        <v>231</v>
      </c>
      <c r="C60" s="403" t="s">
        <v>29</v>
      </c>
      <c r="D60" s="406" t="s">
        <v>30</v>
      </c>
    </row>
    <row r="61" spans="1:4" x14ac:dyDescent="0.3">
      <c r="B61" s="30" t="s">
        <v>822</v>
      </c>
      <c r="C61" s="841">
        <f>0.146698214007458*100</f>
        <v>14.6698214007458</v>
      </c>
      <c r="D61" s="405"/>
    </row>
    <row r="62" spans="1:4" x14ac:dyDescent="0.3">
      <c r="B62" s="30" t="s">
        <v>232</v>
      </c>
      <c r="C62" s="256"/>
      <c r="D62" s="258"/>
    </row>
    <row r="63" spans="1:4" x14ac:dyDescent="0.3">
      <c r="B63" s="95" t="s">
        <v>233</v>
      </c>
      <c r="C63" s="404"/>
      <c r="D63" s="405"/>
    </row>
    <row r="64" spans="1:4" x14ac:dyDescent="0.3">
      <c r="B64" s="95" t="s">
        <v>234</v>
      </c>
      <c r="C64" s="901" t="s">
        <v>21</v>
      </c>
      <c r="D64" s="902"/>
    </row>
    <row r="65" spans="2:4" x14ac:dyDescent="0.3">
      <c r="B65" s="95" t="s">
        <v>236</v>
      </c>
      <c r="C65" s="404"/>
      <c r="D65" s="405"/>
    </row>
    <row r="66" spans="2:4" x14ac:dyDescent="0.3">
      <c r="B66" s="30" t="s">
        <v>823</v>
      </c>
      <c r="C66" s="901" t="s">
        <v>1155</v>
      </c>
      <c r="D66" s="902"/>
    </row>
    <row r="67" spans="2:4" x14ac:dyDescent="0.3">
      <c r="B67" s="30" t="s">
        <v>235</v>
      </c>
      <c r="C67" s="901" t="s">
        <v>1156</v>
      </c>
      <c r="D67" s="902"/>
    </row>
    <row r="68" spans="2:4" x14ac:dyDescent="0.3">
      <c r="B68" s="30" t="s">
        <v>37</v>
      </c>
      <c r="C68" s="404" t="s">
        <v>21</v>
      </c>
      <c r="D68" s="405"/>
    </row>
    <row r="69" spans="2:4" x14ac:dyDescent="0.3">
      <c r="B69" s="537" t="s">
        <v>133</v>
      </c>
      <c r="C69" s="536"/>
      <c r="D69" s="643"/>
    </row>
    <row r="70" spans="2:4" ht="15" thickBot="1" x14ac:dyDescent="0.35">
      <c r="B70" s="497" t="s">
        <v>238</v>
      </c>
      <c r="C70" s="539"/>
      <c r="D70" s="538"/>
    </row>
  </sheetData>
  <sheetProtection algorithmName="SHA-512" hashValue="2PTzEZNqrl+2VajTSK3UmYpiDmvFcXZ5YcHyadqllvKHJippSuT8BKAIGIooNQ5lATZCNi3rWTC9IkeUQNj/Uw==" saltValue="9kOb2deHucfzR7/uhduyGA==" spinCount="100000" sheet="1" objects="1" scenarios="1"/>
  <mergeCells count="29">
    <mergeCell ref="C66:D66"/>
    <mergeCell ref="C64:D64"/>
    <mergeCell ref="C67:D67"/>
    <mergeCell ref="I13:J13"/>
    <mergeCell ref="N19:O19"/>
    <mergeCell ref="J19:K19"/>
    <mergeCell ref="L19:M19"/>
    <mergeCell ref="C47:D47"/>
    <mergeCell ref="C55:D55"/>
    <mergeCell ref="C44:D44"/>
    <mergeCell ref="C46:D46"/>
    <mergeCell ref="C35:D35"/>
    <mergeCell ref="C34:D34"/>
    <mergeCell ref="C42:D42"/>
    <mergeCell ref="C12:D12"/>
    <mergeCell ref="C13:D13"/>
    <mergeCell ref="G33:I33"/>
    <mergeCell ref="B2:C2"/>
    <mergeCell ref="G5:I5"/>
    <mergeCell ref="C31:D31"/>
    <mergeCell ref="C30:D30"/>
    <mergeCell ref="C19:D19"/>
    <mergeCell ref="B26:D26"/>
    <mergeCell ref="C33:D33"/>
    <mergeCell ref="C7:D7"/>
    <mergeCell ref="C8:D8"/>
    <mergeCell ref="C9:D9"/>
    <mergeCell ref="C10:D10"/>
    <mergeCell ref="C11:D11"/>
  </mergeCell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59999389629810485"/>
  </sheetPr>
  <dimension ref="A1:AH71"/>
  <sheetViews>
    <sheetView zoomScaleNormal="100" workbookViewId="0">
      <selection activeCell="L1" sqref="L1"/>
    </sheetView>
  </sheetViews>
  <sheetFormatPr baseColWidth="10" defaultColWidth="11.44140625" defaultRowHeight="14.4" x14ac:dyDescent="0.3"/>
  <cols>
    <col min="1" max="1" width="3.44140625" style="300" customWidth="1"/>
    <col min="2" max="2" width="25.88671875" style="431" customWidth="1"/>
    <col min="3" max="10" width="13.33203125" style="300" customWidth="1"/>
    <col min="11" max="11" width="11.44140625" style="300"/>
    <col min="12" max="12" width="3.44140625" style="40" customWidth="1"/>
    <col min="13" max="14" width="11.44140625" style="300"/>
    <col min="15" max="15" width="2" style="300" customWidth="1"/>
    <col min="16" max="16" width="13.44140625" style="300" bestFit="1" customWidth="1"/>
    <col min="17" max="17" width="12" style="300" bestFit="1" customWidth="1"/>
    <col min="18" max="18" width="12.109375" style="300" bestFit="1" customWidth="1"/>
    <col min="19" max="19" width="13" style="300" bestFit="1" customWidth="1"/>
    <col min="20" max="20" width="11.5546875" style="300" bestFit="1" customWidth="1"/>
    <col min="21" max="21" width="11.6640625" style="300" bestFit="1" customWidth="1"/>
    <col min="22" max="22" width="12.88671875" style="300" bestFit="1" customWidth="1"/>
    <col min="23" max="23" width="12.6640625" style="300" bestFit="1" customWidth="1"/>
    <col min="24" max="25" width="11.44140625" style="300"/>
    <col min="26" max="26" width="11.33203125" style="300" bestFit="1" customWidth="1"/>
    <col min="27" max="27" width="10" style="300" bestFit="1" customWidth="1"/>
    <col min="28" max="28" width="10.109375" style="300" bestFit="1" customWidth="1"/>
    <col min="29" max="29" width="10.88671875" style="300" bestFit="1" customWidth="1"/>
    <col min="30" max="30" width="9.5546875" style="300" bestFit="1" customWidth="1"/>
    <col min="31" max="31" width="9.88671875" style="300" bestFit="1" customWidth="1"/>
    <col min="32" max="32" width="10.88671875" style="300" bestFit="1" customWidth="1"/>
    <col min="33" max="33" width="10.6640625" style="300" bestFit="1" customWidth="1"/>
    <col min="34" max="16384" width="11.44140625" style="300"/>
  </cols>
  <sheetData>
    <row r="1" spans="1:33" x14ac:dyDescent="0.3">
      <c r="B1" s="469"/>
    </row>
    <row r="2" spans="1:33" s="18" customFormat="1" ht="18" x14ac:dyDescent="0.3">
      <c r="B2" s="897" t="s">
        <v>129</v>
      </c>
      <c r="C2" s="897"/>
      <c r="L2" s="46"/>
      <c r="M2" s="429" t="s">
        <v>118</v>
      </c>
    </row>
    <row r="3" spans="1:33" s="444" customFormat="1" ht="6.75" customHeight="1" thickBot="1" x14ac:dyDescent="0.35">
      <c r="B3" s="26"/>
      <c r="L3" s="41"/>
    </row>
    <row r="5" spans="1:33" ht="16.2" thickBot="1" x14ac:dyDescent="0.35">
      <c r="A5" s="42" t="s">
        <v>121</v>
      </c>
      <c r="B5" s="430" t="s">
        <v>224</v>
      </c>
      <c r="L5" s="48" t="s">
        <v>121</v>
      </c>
      <c r="M5" s="898" t="s">
        <v>146</v>
      </c>
      <c r="N5" s="898"/>
      <c r="O5" s="898"/>
    </row>
    <row r="6" spans="1:33" ht="16.2" thickBot="1" x14ac:dyDescent="0.35">
      <c r="A6" s="42"/>
      <c r="B6" s="430"/>
      <c r="C6" s="94" t="s">
        <v>952</v>
      </c>
      <c r="D6" s="22" t="s">
        <v>953</v>
      </c>
      <c r="E6" s="22" t="s">
        <v>954</v>
      </c>
      <c r="F6" s="22" t="s">
        <v>955</v>
      </c>
      <c r="G6" s="434" t="s">
        <v>956</v>
      </c>
      <c r="H6" s="434" t="s">
        <v>957</v>
      </c>
      <c r="I6" s="434" t="s">
        <v>958</v>
      </c>
      <c r="J6" s="23" t="s">
        <v>959</v>
      </c>
      <c r="L6" s="48"/>
      <c r="M6" s="430"/>
      <c r="N6" s="430"/>
      <c r="O6" s="430"/>
    </row>
    <row r="7" spans="1:33" ht="15.6" x14ac:dyDescent="0.3">
      <c r="A7" s="42"/>
      <c r="B7" s="93" t="s">
        <v>219</v>
      </c>
      <c r="C7" s="899" t="s">
        <v>554</v>
      </c>
      <c r="D7" s="916"/>
      <c r="E7" s="916"/>
      <c r="F7" s="916"/>
      <c r="G7" s="916"/>
      <c r="H7" s="933"/>
      <c r="I7" s="934" t="s">
        <v>28</v>
      </c>
      <c r="J7" s="900"/>
      <c r="L7" s="48"/>
      <c r="M7" s="430"/>
      <c r="N7" s="757" t="s">
        <v>970</v>
      </c>
      <c r="O7" s="758"/>
      <c r="P7" s="758"/>
      <c r="Q7" s="758"/>
      <c r="R7" s="758"/>
      <c r="S7" s="758"/>
      <c r="T7" s="758"/>
      <c r="U7" s="758"/>
      <c r="V7" s="758"/>
      <c r="W7" s="758"/>
      <c r="X7" s="759"/>
      <c r="Y7" s="758" t="s">
        <v>1162</v>
      </c>
      <c r="Z7" s="758"/>
      <c r="AA7" s="758"/>
      <c r="AB7" s="758"/>
      <c r="AC7" s="758"/>
      <c r="AD7" s="758"/>
      <c r="AE7" s="758"/>
      <c r="AF7" s="758"/>
      <c r="AG7" s="758"/>
    </row>
    <row r="8" spans="1:33" ht="15.6" x14ac:dyDescent="0.3">
      <c r="A8" s="42"/>
      <c r="B8" s="65" t="s">
        <v>195</v>
      </c>
      <c r="C8" s="901" t="s">
        <v>20</v>
      </c>
      <c r="D8" s="917"/>
      <c r="E8" s="923"/>
      <c r="F8" s="922" t="s">
        <v>74</v>
      </c>
      <c r="G8" s="917"/>
      <c r="H8" s="923"/>
      <c r="I8" s="922" t="s">
        <v>20</v>
      </c>
      <c r="J8" s="902"/>
      <c r="L8" s="48"/>
      <c r="M8" s="430"/>
      <c r="N8" s="760"/>
      <c r="O8" s="760"/>
      <c r="P8" s="760"/>
      <c r="Q8" s="760"/>
      <c r="R8" s="760"/>
      <c r="S8" s="760"/>
      <c r="T8" s="760"/>
      <c r="U8" s="760"/>
      <c r="V8" s="760"/>
      <c r="W8" s="760"/>
      <c r="X8" s="759"/>
      <c r="Y8" s="760"/>
      <c r="Z8" s="760"/>
      <c r="AA8" s="760"/>
      <c r="AB8" s="760"/>
      <c r="AC8" s="760"/>
      <c r="AD8" s="760"/>
      <c r="AE8" s="760"/>
      <c r="AF8" s="760"/>
      <c r="AG8" s="760"/>
    </row>
    <row r="9" spans="1:33" ht="15.6" x14ac:dyDescent="0.3">
      <c r="A9" s="42"/>
      <c r="B9" s="65" t="s">
        <v>196</v>
      </c>
      <c r="C9" s="901" t="s">
        <v>75</v>
      </c>
      <c r="D9" s="917"/>
      <c r="E9" s="923"/>
      <c r="F9" s="922" t="s">
        <v>76</v>
      </c>
      <c r="G9" s="917"/>
      <c r="H9" s="923"/>
      <c r="I9" s="922" t="s">
        <v>75</v>
      </c>
      <c r="J9" s="902"/>
      <c r="L9" s="48"/>
      <c r="M9" s="430"/>
      <c r="N9" s="761" t="s">
        <v>971</v>
      </c>
      <c r="O9" s="761"/>
      <c r="P9" s="761" t="s">
        <v>952</v>
      </c>
      <c r="Q9" s="761" t="s">
        <v>953</v>
      </c>
      <c r="R9" s="761" t="s">
        <v>954</v>
      </c>
      <c r="S9" s="761" t="s">
        <v>955</v>
      </c>
      <c r="T9" s="761" t="s">
        <v>956</v>
      </c>
      <c r="U9" s="761" t="s">
        <v>957</v>
      </c>
      <c r="V9" s="761" t="s">
        <v>958</v>
      </c>
      <c r="W9" s="761" t="s">
        <v>959</v>
      </c>
      <c r="X9" s="759"/>
      <c r="Y9" s="762" t="s">
        <v>971</v>
      </c>
      <c r="Z9" s="762" t="s">
        <v>952</v>
      </c>
      <c r="AA9" s="762" t="s">
        <v>953</v>
      </c>
      <c r="AB9" s="762" t="s">
        <v>954</v>
      </c>
      <c r="AC9" s="762" t="s">
        <v>955</v>
      </c>
      <c r="AD9" s="762" t="s">
        <v>956</v>
      </c>
      <c r="AE9" s="762" t="s">
        <v>957</v>
      </c>
      <c r="AF9" s="762" t="s">
        <v>958</v>
      </c>
      <c r="AG9" s="762" t="s">
        <v>959</v>
      </c>
    </row>
    <row r="10" spans="1:33" ht="16.2" thickBot="1" x14ac:dyDescent="0.35">
      <c r="A10" s="42"/>
      <c r="B10" s="65" t="s">
        <v>1166</v>
      </c>
      <c r="C10" s="901">
        <v>56.6</v>
      </c>
      <c r="D10" s="917"/>
      <c r="E10" s="923"/>
      <c r="F10" s="922">
        <v>57.5</v>
      </c>
      <c r="G10" s="917"/>
      <c r="H10" s="923"/>
      <c r="I10" s="1038">
        <v>63</v>
      </c>
      <c r="J10" s="1039"/>
      <c r="L10" s="48"/>
      <c r="M10" s="430"/>
      <c r="N10" s="763" t="s">
        <v>972</v>
      </c>
      <c r="O10" s="763"/>
      <c r="P10" s="764" t="s">
        <v>973</v>
      </c>
      <c r="Q10" s="764" t="s">
        <v>974</v>
      </c>
      <c r="R10" s="764" t="s">
        <v>975</v>
      </c>
      <c r="S10" s="764" t="s">
        <v>976</v>
      </c>
      <c r="T10" s="764" t="s">
        <v>977</v>
      </c>
      <c r="U10" s="764" t="s">
        <v>978</v>
      </c>
      <c r="V10" s="764" t="s">
        <v>979</v>
      </c>
      <c r="W10" s="764" t="s">
        <v>980</v>
      </c>
      <c r="X10" s="759"/>
      <c r="Y10" s="765" t="s">
        <v>972</v>
      </c>
      <c r="Z10" s="766" t="s">
        <v>973</v>
      </c>
      <c r="AA10" s="766" t="s">
        <v>974</v>
      </c>
      <c r="AB10" s="766" t="s">
        <v>975</v>
      </c>
      <c r="AC10" s="766" t="s">
        <v>976</v>
      </c>
      <c r="AD10" s="766" t="s">
        <v>977</v>
      </c>
      <c r="AE10" s="766" t="s">
        <v>978</v>
      </c>
      <c r="AF10" s="766" t="s">
        <v>979</v>
      </c>
      <c r="AG10" s="766" t="s">
        <v>980</v>
      </c>
    </row>
    <row r="11" spans="1:33" ht="15.6" x14ac:dyDescent="0.3">
      <c r="A11" s="42"/>
      <c r="B11" s="493" t="s">
        <v>876</v>
      </c>
      <c r="C11" s="505"/>
      <c r="D11" s="506"/>
      <c r="E11" s="506"/>
      <c r="F11" s="922">
        <v>160</v>
      </c>
      <c r="G11" s="917"/>
      <c r="H11" s="923"/>
      <c r="I11" s="1038">
        <v>306</v>
      </c>
      <c r="J11" s="1039"/>
      <c r="L11" s="48"/>
      <c r="M11" s="430"/>
      <c r="N11" s="764"/>
      <c r="O11" s="764"/>
      <c r="P11" s="767"/>
      <c r="Q11" s="768"/>
      <c r="R11" s="768"/>
      <c r="S11" s="768"/>
      <c r="T11" s="768"/>
      <c r="U11" s="768"/>
      <c r="V11" s="768"/>
      <c r="W11" s="769"/>
      <c r="X11" s="759"/>
      <c r="Y11" s="766"/>
      <c r="Z11" s="770"/>
      <c r="AA11" s="771"/>
      <c r="AB11" s="771"/>
      <c r="AC11" s="771"/>
      <c r="AD11" s="771"/>
      <c r="AE11" s="771"/>
      <c r="AF11" s="771"/>
      <c r="AG11" s="772"/>
    </row>
    <row r="12" spans="1:33" ht="15.6" x14ac:dyDescent="0.3">
      <c r="A12" s="42"/>
      <c r="B12" s="493" t="s">
        <v>237</v>
      </c>
      <c r="C12" s="901">
        <v>13.2</v>
      </c>
      <c r="D12" s="917"/>
      <c r="E12" s="923"/>
      <c r="F12" s="922">
        <v>2.2599999999999998</v>
      </c>
      <c r="G12" s="917"/>
      <c r="H12" s="923"/>
      <c r="I12" s="1038">
        <v>26.7</v>
      </c>
      <c r="J12" s="1039"/>
      <c r="L12" s="48"/>
      <c r="M12" s="430"/>
      <c r="N12" s="773">
        <v>6.8958333333284827</v>
      </c>
      <c r="O12" s="774"/>
      <c r="P12" s="775">
        <v>6.1591392191561976E-2</v>
      </c>
      <c r="Q12" s="776">
        <v>3.3971527316279483E-2</v>
      </c>
      <c r="R12" s="776"/>
      <c r="S12" s="776">
        <v>0</v>
      </c>
      <c r="T12" s="776">
        <v>2.3022207767748231E-3</v>
      </c>
      <c r="U12" s="776"/>
      <c r="V12" s="776"/>
      <c r="W12" s="777">
        <v>0.11050822391756843</v>
      </c>
      <c r="X12" s="759"/>
      <c r="Y12" s="778">
        <v>6.8958333333284827</v>
      </c>
      <c r="Z12" s="779">
        <v>4.1461583369064641E-3</v>
      </c>
      <c r="AA12" s="780">
        <v>2.6969630818641267E-3</v>
      </c>
      <c r="AB12" s="780"/>
      <c r="AC12" s="780">
        <v>0</v>
      </c>
      <c r="AD12" s="780">
        <v>2.8210601254586605E-4</v>
      </c>
      <c r="AE12" s="780"/>
      <c r="AF12" s="780"/>
      <c r="AG12" s="781">
        <v>7.1870141503055911E-3</v>
      </c>
    </row>
    <row r="13" spans="1:33" ht="16.2" thickBot="1" x14ac:dyDescent="0.35">
      <c r="A13" s="42"/>
      <c r="B13" s="66" t="s">
        <v>220</v>
      </c>
      <c r="C13" s="903" t="s">
        <v>1068</v>
      </c>
      <c r="D13" s="918"/>
      <c r="E13" s="918"/>
      <c r="F13" s="918"/>
      <c r="G13" s="918"/>
      <c r="H13" s="918"/>
      <c r="I13" s="918"/>
      <c r="J13" s="904"/>
      <c r="L13" s="48"/>
      <c r="M13" s="430"/>
      <c r="N13" s="773">
        <v>28.118055555554747</v>
      </c>
      <c r="O13" s="774"/>
      <c r="P13" s="775">
        <v>9.0111727656124449E-2</v>
      </c>
      <c r="Q13" s="776">
        <v>3.9168227948348969E-2</v>
      </c>
      <c r="R13" s="776"/>
      <c r="S13" s="776">
        <v>2.0550551073999418E-2</v>
      </c>
      <c r="T13" s="776">
        <v>2.3022207767748231E-3</v>
      </c>
      <c r="U13" s="776"/>
      <c r="V13" s="776"/>
      <c r="W13" s="777">
        <v>0.11050822391756843</v>
      </c>
      <c r="X13" s="759"/>
      <c r="Y13" s="778">
        <v>28.118055555554747</v>
      </c>
      <c r="Z13" s="779">
        <v>6.5472695693431079E-3</v>
      </c>
      <c r="AA13" s="780">
        <v>9.4288977014787279E-3</v>
      </c>
      <c r="AB13" s="780"/>
      <c r="AC13" s="780">
        <v>1.9091738659033797E-3</v>
      </c>
      <c r="AD13" s="780">
        <v>1.0873357726459197E-4</v>
      </c>
      <c r="AE13" s="780"/>
      <c r="AF13" s="780"/>
      <c r="AG13" s="781">
        <v>5.0703359533808218E-3</v>
      </c>
    </row>
    <row r="14" spans="1:33" ht="15.6" x14ac:dyDescent="0.3">
      <c r="A14" s="42"/>
      <c r="B14" s="43"/>
      <c r="C14" s="36"/>
      <c r="D14" s="36"/>
      <c r="E14" s="36"/>
      <c r="F14" s="36"/>
      <c r="G14" s="36"/>
      <c r="H14" s="36"/>
      <c r="I14" s="36"/>
      <c r="J14" s="36"/>
      <c r="L14" s="48"/>
      <c r="M14" s="430"/>
      <c r="N14" s="773">
        <v>56.118055555554747</v>
      </c>
      <c r="O14" s="774"/>
      <c r="P14" s="775">
        <v>8.4996694730649774E-2</v>
      </c>
      <c r="Q14" s="776">
        <v>3.8401087917124821E-2</v>
      </c>
      <c r="R14" s="776"/>
      <c r="S14" s="776">
        <v>2.8922127821076712E-2</v>
      </c>
      <c r="T14" s="776">
        <v>2.3022207767748231E-3</v>
      </c>
      <c r="U14" s="776"/>
      <c r="V14" s="776"/>
      <c r="W14" s="777">
        <v>0.11521194203528877</v>
      </c>
      <c r="X14" s="759"/>
      <c r="Y14" s="778">
        <v>56.118055555554747</v>
      </c>
      <c r="Z14" s="779">
        <v>7.1958382651346612E-3</v>
      </c>
      <c r="AA14" s="780">
        <v>1.4439170326905414E-2</v>
      </c>
      <c r="AB14" s="780"/>
      <c r="AC14" s="780">
        <v>3.172437097825402E-3</v>
      </c>
      <c r="AD14" s="780">
        <v>1.0873357726459197E-4</v>
      </c>
      <c r="AE14" s="780"/>
      <c r="AF14" s="780"/>
      <c r="AG14" s="781">
        <v>2.7020861872441768E-2</v>
      </c>
    </row>
    <row r="15" spans="1:33" ht="15.6" x14ac:dyDescent="0.3">
      <c r="A15" s="42"/>
      <c r="B15" s="430"/>
      <c r="L15" s="48"/>
      <c r="M15" s="430"/>
      <c r="N15" s="773">
        <v>148.11805555555475</v>
      </c>
      <c r="O15" s="774"/>
      <c r="P15" s="775"/>
      <c r="Q15" s="776"/>
      <c r="R15" s="776"/>
      <c r="S15" s="776">
        <v>2.6681705188299765E-2</v>
      </c>
      <c r="T15" s="776"/>
      <c r="U15" s="776"/>
      <c r="V15" s="776"/>
      <c r="W15" s="777"/>
      <c r="X15" s="759"/>
      <c r="Y15" s="778">
        <v>148.11805555555475</v>
      </c>
      <c r="Z15" s="779"/>
      <c r="AA15" s="780"/>
      <c r="AB15" s="780"/>
      <c r="AC15" s="780">
        <v>2.6313715151215764E-3</v>
      </c>
      <c r="AD15" s="780"/>
      <c r="AE15" s="780"/>
      <c r="AF15" s="780"/>
      <c r="AG15" s="781"/>
    </row>
    <row r="16" spans="1:33" ht="16.2" thickBot="1" x14ac:dyDescent="0.35">
      <c r="A16" s="42" t="s">
        <v>121</v>
      </c>
      <c r="B16" s="430" t="s">
        <v>225</v>
      </c>
      <c r="L16" s="48"/>
      <c r="M16" s="430"/>
      <c r="N16" s="773">
        <v>182.11805555555475</v>
      </c>
      <c r="O16" s="774"/>
      <c r="P16" s="782">
        <v>8.8682161980956159E-2</v>
      </c>
      <c r="Q16" s="783">
        <v>3.5212117346048774E-2</v>
      </c>
      <c r="R16" s="783"/>
      <c r="S16" s="783"/>
      <c r="T16" s="783">
        <v>2.3022207767748231E-3</v>
      </c>
      <c r="U16" s="783"/>
      <c r="V16" s="783"/>
      <c r="W16" s="784">
        <v>0.11121378163522648</v>
      </c>
      <c r="X16" s="759"/>
      <c r="Y16" s="778">
        <v>182.11805555555475</v>
      </c>
      <c r="Z16" s="785">
        <v>9.1911177383524681E-3</v>
      </c>
      <c r="AA16" s="786">
        <v>2.8137720206960841E-3</v>
      </c>
      <c r="AB16" s="786"/>
      <c r="AC16" s="786"/>
      <c r="AD16" s="786">
        <v>1.8363101132507818E-4</v>
      </c>
      <c r="AE16" s="786"/>
      <c r="AF16" s="786"/>
      <c r="AG16" s="787">
        <v>8.7827636145050882E-3</v>
      </c>
    </row>
    <row r="17" spans="1:34" ht="15" thickBot="1" x14ac:dyDescent="0.35">
      <c r="B17" s="63"/>
      <c r="C17" s="435" t="str">
        <f>C$6</f>
        <v>KKG-UO2-CF</v>
      </c>
      <c r="D17" s="22" t="str">
        <f>D$6</f>
        <v>KKG-UO2-F</v>
      </c>
      <c r="E17" s="22" t="str">
        <f t="shared" ref="E17:I17" si="0">E$6</f>
        <v>KKG-UO2-C</v>
      </c>
      <c r="F17" s="22" t="str">
        <f t="shared" si="0"/>
        <v>KKL-UO2-CF</v>
      </c>
      <c r="G17" s="22" t="str">
        <f t="shared" si="0"/>
        <v>KKL-UO2-F</v>
      </c>
      <c r="H17" s="22" t="str">
        <f t="shared" si="0"/>
        <v>KKL-UO2-C</v>
      </c>
      <c r="I17" s="22" t="str">
        <f t="shared" si="0"/>
        <v>KKG-MOX-C</v>
      </c>
      <c r="J17" s="23" t="str">
        <f>J$6</f>
        <v>KKG-MOX-F</v>
      </c>
      <c r="N17" s="755"/>
      <c r="O17" s="755"/>
      <c r="P17" s="755"/>
      <c r="Q17" s="755"/>
      <c r="R17" s="755"/>
      <c r="S17" s="755"/>
      <c r="T17" s="755"/>
      <c r="U17" s="755"/>
      <c r="V17" s="755"/>
      <c r="W17" s="755"/>
      <c r="X17" s="759"/>
      <c r="Y17" s="756"/>
      <c r="Z17" s="756"/>
      <c r="AA17" s="755"/>
      <c r="AB17" s="756"/>
      <c r="AC17" s="756"/>
      <c r="AD17" s="755"/>
      <c r="AE17" s="756"/>
      <c r="AF17" s="756"/>
      <c r="AG17" s="755"/>
    </row>
    <row r="18" spans="1:34" x14ac:dyDescent="0.3">
      <c r="B18" s="65" t="s">
        <v>967</v>
      </c>
      <c r="C18" s="437" t="s">
        <v>81</v>
      </c>
      <c r="D18" s="438" t="s">
        <v>1</v>
      </c>
      <c r="E18" s="438" t="s">
        <v>968</v>
      </c>
      <c r="F18" s="438" t="s">
        <v>81</v>
      </c>
      <c r="G18" s="438" t="s">
        <v>1</v>
      </c>
      <c r="H18" s="438" t="s">
        <v>968</v>
      </c>
      <c r="I18" s="438" t="s">
        <v>968</v>
      </c>
      <c r="J18" s="441" t="s">
        <v>1</v>
      </c>
      <c r="M18" s="36"/>
      <c r="N18" s="756"/>
      <c r="O18" s="756"/>
      <c r="P18" s="756"/>
      <c r="Q18" s="755"/>
      <c r="R18" s="756"/>
      <c r="S18" s="756"/>
      <c r="T18" s="755"/>
      <c r="U18" s="756"/>
      <c r="V18" s="756"/>
      <c r="W18" s="755"/>
      <c r="X18" s="759"/>
      <c r="Y18" s="756"/>
      <c r="Z18" s="756"/>
      <c r="AA18" s="755"/>
      <c r="AB18" s="756"/>
      <c r="AC18" s="756"/>
      <c r="AD18" s="755"/>
      <c r="AE18" s="756"/>
      <c r="AF18" s="756"/>
      <c r="AG18" s="755"/>
    </row>
    <row r="19" spans="1:34" x14ac:dyDescent="0.3">
      <c r="A19" s="552"/>
      <c r="B19" s="493" t="s">
        <v>1086</v>
      </c>
      <c r="C19" s="656" t="s">
        <v>645</v>
      </c>
      <c r="D19" s="628"/>
      <c r="E19" s="628" t="s">
        <v>645</v>
      </c>
      <c r="F19" s="628" t="s">
        <v>645</v>
      </c>
      <c r="G19" s="628"/>
      <c r="H19" s="628" t="s">
        <v>645</v>
      </c>
      <c r="I19" s="628" t="s">
        <v>645</v>
      </c>
      <c r="J19" s="157"/>
      <c r="K19" s="552"/>
      <c r="M19" s="36"/>
      <c r="N19" s="756"/>
      <c r="O19" s="756"/>
      <c r="P19" s="756"/>
      <c r="Q19" s="755"/>
      <c r="R19" s="756"/>
      <c r="S19" s="756"/>
      <c r="T19" s="755"/>
      <c r="U19" s="756"/>
      <c r="V19" s="756"/>
      <c r="W19" s="755"/>
      <c r="X19" s="759"/>
      <c r="Y19" s="756"/>
      <c r="Z19" s="756"/>
      <c r="AA19" s="755"/>
      <c r="AB19" s="756"/>
      <c r="AC19" s="756"/>
      <c r="AD19" s="755"/>
      <c r="AE19" s="756"/>
      <c r="AF19" s="756"/>
      <c r="AG19" s="755"/>
    </row>
    <row r="20" spans="1:34" ht="15" customHeight="1" x14ac:dyDescent="0.3">
      <c r="B20" s="100" t="s">
        <v>223</v>
      </c>
      <c r="C20" s="101"/>
      <c r="D20" s="470"/>
      <c r="E20" s="442"/>
      <c r="F20" s="442"/>
      <c r="G20" s="471"/>
      <c r="H20" s="442"/>
      <c r="I20" s="442"/>
      <c r="J20" s="472"/>
      <c r="M20" s="36"/>
      <c r="N20" s="757" t="s">
        <v>981</v>
      </c>
      <c r="O20" s="756"/>
      <c r="P20" s="756"/>
      <c r="Q20" s="755"/>
      <c r="R20" s="756"/>
      <c r="S20" s="756"/>
      <c r="T20" s="755"/>
      <c r="U20" s="756"/>
      <c r="V20" s="756"/>
      <c r="W20" s="755"/>
      <c r="X20" s="759"/>
      <c r="Y20" s="758" t="s">
        <v>1163</v>
      </c>
      <c r="Z20" s="756"/>
      <c r="AA20" s="755"/>
      <c r="AB20" s="756"/>
      <c r="AC20" s="756"/>
      <c r="AD20" s="755"/>
      <c r="AE20" s="756"/>
      <c r="AF20" s="756"/>
      <c r="AG20" s="755"/>
    </row>
    <row r="21" spans="1:34" ht="28.8" x14ac:dyDescent="0.3">
      <c r="B21" s="65" t="s">
        <v>119</v>
      </c>
      <c r="C21" s="439" t="s">
        <v>960</v>
      </c>
      <c r="D21" s="467" t="s">
        <v>961</v>
      </c>
      <c r="E21" s="433"/>
      <c r="F21" s="433" t="s">
        <v>1064</v>
      </c>
      <c r="G21" s="468" t="s">
        <v>962</v>
      </c>
      <c r="H21" s="433"/>
      <c r="I21" s="433"/>
      <c r="J21" s="212" t="s">
        <v>963</v>
      </c>
      <c r="M21" s="36"/>
      <c r="N21" s="756"/>
      <c r="O21" s="756"/>
      <c r="P21" s="756"/>
      <c r="Q21" s="755"/>
      <c r="R21" s="756"/>
      <c r="S21" s="756"/>
      <c r="T21" s="755"/>
      <c r="U21" s="756"/>
      <c r="V21" s="756"/>
      <c r="W21" s="755"/>
      <c r="X21" s="759"/>
      <c r="Y21" s="756"/>
      <c r="Z21" s="756"/>
      <c r="AA21" s="755"/>
      <c r="AB21" s="756"/>
      <c r="AC21" s="756"/>
      <c r="AD21" s="755"/>
      <c r="AE21" s="756"/>
      <c r="AF21" s="756"/>
      <c r="AG21" s="755"/>
    </row>
    <row r="22" spans="1:34" x14ac:dyDescent="0.3">
      <c r="B22" s="65" t="s">
        <v>222</v>
      </c>
      <c r="C22" s="901" t="s">
        <v>108</v>
      </c>
      <c r="D22" s="917"/>
      <c r="E22" s="917"/>
      <c r="F22" s="917"/>
      <c r="G22" s="917"/>
      <c r="H22" s="917"/>
      <c r="I22" s="917"/>
      <c r="J22" s="902"/>
      <c r="M22" s="36"/>
      <c r="N22" s="761" t="s">
        <v>971</v>
      </c>
      <c r="O22" s="761"/>
      <c r="P22" s="761" t="s">
        <v>952</v>
      </c>
      <c r="Q22" s="761" t="s">
        <v>953</v>
      </c>
      <c r="R22" s="761" t="s">
        <v>954</v>
      </c>
      <c r="S22" s="761" t="s">
        <v>955</v>
      </c>
      <c r="T22" s="761" t="s">
        <v>956</v>
      </c>
      <c r="U22" s="761" t="s">
        <v>957</v>
      </c>
      <c r="V22" s="761" t="s">
        <v>958</v>
      </c>
      <c r="W22" s="761" t="s">
        <v>959</v>
      </c>
      <c r="X22" s="759"/>
      <c r="Y22" s="762" t="s">
        <v>971</v>
      </c>
      <c r="Z22" s="762" t="s">
        <v>952</v>
      </c>
      <c r="AA22" s="762" t="s">
        <v>953</v>
      </c>
      <c r="AB22" s="762" t="s">
        <v>954</v>
      </c>
      <c r="AC22" s="762" t="s">
        <v>955</v>
      </c>
      <c r="AD22" s="762" t="s">
        <v>956</v>
      </c>
      <c r="AE22" s="762" t="s">
        <v>957</v>
      </c>
      <c r="AF22" s="762" t="s">
        <v>958</v>
      </c>
      <c r="AG22" s="762" t="s">
        <v>959</v>
      </c>
    </row>
    <row r="23" spans="1:34" ht="15" thickBot="1" x14ac:dyDescent="0.35">
      <c r="B23" s="100" t="s">
        <v>910</v>
      </c>
      <c r="C23" s="101"/>
      <c r="D23" s="442"/>
      <c r="E23" s="442"/>
      <c r="F23" s="442"/>
      <c r="G23" s="442"/>
      <c r="H23" s="442"/>
      <c r="I23" s="442"/>
      <c r="J23" s="443"/>
      <c r="M23" s="36"/>
      <c r="N23" s="763" t="s">
        <v>972</v>
      </c>
      <c r="O23" s="763"/>
      <c r="P23" s="764" t="s">
        <v>973</v>
      </c>
      <c r="Q23" s="764" t="s">
        <v>974</v>
      </c>
      <c r="R23" s="764" t="s">
        <v>975</v>
      </c>
      <c r="S23" s="764" t="s">
        <v>976</v>
      </c>
      <c r="T23" s="764" t="s">
        <v>977</v>
      </c>
      <c r="U23" s="764" t="s">
        <v>978</v>
      </c>
      <c r="V23" s="764" t="s">
        <v>979</v>
      </c>
      <c r="W23" s="764" t="s">
        <v>980</v>
      </c>
      <c r="X23" s="759"/>
      <c r="Y23" s="765" t="s">
        <v>972</v>
      </c>
      <c r="Z23" s="766" t="s">
        <v>973</v>
      </c>
      <c r="AA23" s="766" t="s">
        <v>974</v>
      </c>
      <c r="AB23" s="766" t="s">
        <v>975</v>
      </c>
      <c r="AC23" s="766" t="s">
        <v>976</v>
      </c>
      <c r="AD23" s="766" t="s">
        <v>977</v>
      </c>
      <c r="AE23" s="766" t="s">
        <v>978</v>
      </c>
      <c r="AF23" s="766" t="s">
        <v>979</v>
      </c>
      <c r="AG23" s="766" t="s">
        <v>980</v>
      </c>
    </row>
    <row r="24" spans="1:34" x14ac:dyDescent="0.3">
      <c r="B24" s="65" t="s">
        <v>879</v>
      </c>
      <c r="C24" s="439">
        <v>16.57</v>
      </c>
      <c r="D24" s="433">
        <v>9.98</v>
      </c>
      <c r="E24" s="433"/>
      <c r="F24" s="433">
        <v>15.29</v>
      </c>
      <c r="G24" s="436">
        <v>12.31</v>
      </c>
      <c r="H24" s="436"/>
      <c r="I24" s="436"/>
      <c r="J24" s="466">
        <v>8</v>
      </c>
      <c r="M24" s="36"/>
      <c r="N24" s="764"/>
      <c r="O24" s="764"/>
      <c r="P24" s="767"/>
      <c r="Q24" s="768"/>
      <c r="R24" s="768"/>
      <c r="S24" s="768"/>
      <c r="T24" s="768"/>
      <c r="U24" s="768"/>
      <c r="V24" s="768"/>
      <c r="W24" s="769"/>
      <c r="X24" s="759"/>
      <c r="Y24" s="766"/>
      <c r="Z24" s="770"/>
      <c r="AA24" s="771"/>
      <c r="AB24" s="771"/>
      <c r="AC24" s="771"/>
      <c r="AD24" s="771"/>
      <c r="AE24" s="771"/>
      <c r="AF24" s="771"/>
      <c r="AG24" s="772"/>
    </row>
    <row r="25" spans="1:34" x14ac:dyDescent="0.3">
      <c r="B25" s="494" t="s">
        <v>56</v>
      </c>
      <c r="C25" s="495"/>
      <c r="D25" s="503"/>
      <c r="E25" s="503"/>
      <c r="F25" s="503"/>
      <c r="G25" s="503"/>
      <c r="H25" s="503"/>
      <c r="I25" s="503"/>
      <c r="J25" s="504"/>
      <c r="M25" s="36"/>
      <c r="N25" s="773">
        <v>6.8958333333284827</v>
      </c>
      <c r="O25" s="761"/>
      <c r="P25" s="775">
        <v>4.7674406304267641E-2</v>
      </c>
      <c r="Q25" s="776">
        <v>3.0142367114379225E-2</v>
      </c>
      <c r="R25" s="776"/>
      <c r="S25" s="776">
        <v>1.8842772588206623E-2</v>
      </c>
      <c r="T25" s="776">
        <v>1.7921781736479958E-2</v>
      </c>
      <c r="U25" s="776"/>
      <c r="V25" s="776"/>
      <c r="W25" s="777">
        <v>6.3242596844734073E-2</v>
      </c>
      <c r="X25" s="759"/>
      <c r="Y25" s="778">
        <v>6.8958333333284827</v>
      </c>
      <c r="Z25" s="779">
        <v>2.3194023152568566E-3</v>
      </c>
      <c r="AA25" s="780">
        <v>1.4664529984121692E-3</v>
      </c>
      <c r="AB25" s="780"/>
      <c r="AC25" s="780">
        <v>9.1217209252350518E-4</v>
      </c>
      <c r="AD25" s="780">
        <v>8.6758724448790753E-4</v>
      </c>
      <c r="AE25" s="780"/>
      <c r="AF25" s="780"/>
      <c r="AG25" s="781">
        <v>2.9784445433469562E-3</v>
      </c>
    </row>
    <row r="26" spans="1:34" ht="15" thickBot="1" x14ac:dyDescent="0.35">
      <c r="B26" s="167" t="s">
        <v>220</v>
      </c>
      <c r="C26" s="168"/>
      <c r="D26" s="151"/>
      <c r="E26" s="151"/>
      <c r="F26" s="151"/>
      <c r="G26" s="151"/>
      <c r="H26" s="151"/>
      <c r="I26" s="151"/>
      <c r="J26" s="152"/>
      <c r="M26" s="36"/>
      <c r="N26" s="773">
        <v>28.118055555554747</v>
      </c>
      <c r="O26" s="761"/>
      <c r="P26" s="775">
        <v>5.6277097520487644E-2</v>
      </c>
      <c r="Q26" s="776">
        <v>3.398314393057477E-2</v>
      </c>
      <c r="R26" s="776"/>
      <c r="S26" s="776">
        <v>2.4435391137914316E-2</v>
      </c>
      <c r="T26" s="776">
        <v>1.9275170195230482E-2</v>
      </c>
      <c r="U26" s="776"/>
      <c r="V26" s="776"/>
      <c r="W26" s="777">
        <v>6.7384498819272637E-2</v>
      </c>
      <c r="X26" s="759"/>
      <c r="Y26" s="778">
        <v>28.118055555554747</v>
      </c>
      <c r="Z26" s="779">
        <v>3.0450325969250376E-3</v>
      </c>
      <c r="AA26" s="780">
        <v>1.6377827568954512E-3</v>
      </c>
      <c r="AB26" s="780"/>
      <c r="AC26" s="780">
        <v>1.1606796784678951E-3</v>
      </c>
      <c r="AD26" s="780">
        <v>9.1556947946296139E-4</v>
      </c>
      <c r="AE26" s="780"/>
      <c r="AF26" s="780"/>
      <c r="AG26" s="781">
        <v>3.110464615759661E-3</v>
      </c>
    </row>
    <row r="27" spans="1:34" x14ac:dyDescent="0.3">
      <c r="B27" s="43"/>
      <c r="C27" s="921" t="s">
        <v>1161</v>
      </c>
      <c r="D27" s="921"/>
      <c r="E27" s="921"/>
      <c r="F27" s="921"/>
      <c r="G27" s="921"/>
      <c r="H27" s="921"/>
      <c r="I27" s="921"/>
      <c r="J27" s="921"/>
      <c r="M27" s="36"/>
      <c r="N27" s="773">
        <v>56.118055555554747</v>
      </c>
      <c r="O27" s="761"/>
      <c r="P27" s="775">
        <v>5.739566139112396E-2</v>
      </c>
      <c r="Q27" s="776">
        <v>3.506598991776963E-2</v>
      </c>
      <c r="R27" s="776"/>
      <c r="S27" s="776">
        <v>2.4326820107290394E-2</v>
      </c>
      <c r="T27" s="776">
        <v>1.9575036744420557E-2</v>
      </c>
      <c r="U27" s="776"/>
      <c r="V27" s="776"/>
      <c r="W27" s="777">
        <v>6.7995061311346389E-2</v>
      </c>
      <c r="X27" s="759"/>
      <c r="Y27" s="778">
        <v>56.118055555554747</v>
      </c>
      <c r="Z27" s="779">
        <v>2.9083572305965079E-3</v>
      </c>
      <c r="AA27" s="780">
        <v>1.6742529032714891E-3</v>
      </c>
      <c r="AB27" s="780"/>
      <c r="AC27" s="780">
        <v>1.1555225607363122E-3</v>
      </c>
      <c r="AD27" s="780">
        <v>9.2981312336179694E-4</v>
      </c>
      <c r="AE27" s="780"/>
      <c r="AF27" s="780"/>
      <c r="AG27" s="781">
        <v>3.1386481455117927E-3</v>
      </c>
    </row>
    <row r="28" spans="1:34" ht="32.25" customHeight="1" x14ac:dyDescent="0.3">
      <c r="B28" s="422"/>
      <c r="M28" s="36"/>
      <c r="N28" s="773">
        <v>148.11805555555475</v>
      </c>
      <c r="O28" s="761"/>
      <c r="P28" s="775"/>
      <c r="Q28" s="776"/>
      <c r="R28" s="776"/>
      <c r="S28" s="776">
        <v>2.4774629089457365E-2</v>
      </c>
      <c r="T28" s="776"/>
      <c r="U28" s="776"/>
      <c r="V28" s="776"/>
      <c r="W28" s="777"/>
      <c r="X28" s="759"/>
      <c r="Y28" s="778">
        <v>148.11805555555475</v>
      </c>
      <c r="Z28" s="779"/>
      <c r="AA28" s="780"/>
      <c r="AB28" s="780"/>
      <c r="AC28" s="780">
        <v>1.3351306105757195E-3</v>
      </c>
      <c r="AD28" s="780"/>
      <c r="AE28" s="780"/>
      <c r="AF28" s="780"/>
      <c r="AG28" s="781"/>
    </row>
    <row r="29" spans="1:34" s="149" customFormat="1" ht="18.600000000000001" thickBot="1" x14ac:dyDescent="0.25">
      <c r="A29" s="42" t="s">
        <v>121</v>
      </c>
      <c r="B29" s="430" t="s">
        <v>226</v>
      </c>
      <c r="C29" s="18"/>
      <c r="D29" s="18"/>
      <c r="E29" s="18"/>
      <c r="F29" s="18"/>
      <c r="G29" s="18"/>
      <c r="H29" s="18"/>
      <c r="I29" s="18"/>
      <c r="J29" s="18"/>
      <c r="L29" s="202"/>
      <c r="M29" s="107"/>
      <c r="N29" s="773">
        <v>182.11805555555475</v>
      </c>
      <c r="O29" s="761"/>
      <c r="P29" s="782">
        <v>5.960255543565101E-2</v>
      </c>
      <c r="Q29" s="783">
        <v>3.9335357013239113E-2</v>
      </c>
      <c r="R29" s="783"/>
      <c r="S29" s="783"/>
      <c r="T29" s="783">
        <v>2.1014049089577814E-2</v>
      </c>
      <c r="U29" s="783"/>
      <c r="V29" s="783"/>
      <c r="W29" s="784">
        <v>7.167640329536866E-2</v>
      </c>
      <c r="X29" s="303"/>
      <c r="Y29" s="778">
        <v>182.11805555555475</v>
      </c>
      <c r="Z29" s="785">
        <v>3.2249659658712313E-3</v>
      </c>
      <c r="AA29" s="786">
        <v>2.1283514892251163E-3</v>
      </c>
      <c r="AB29" s="786"/>
      <c r="AC29" s="786"/>
      <c r="AD29" s="786">
        <v>1.132469030730126E-3</v>
      </c>
      <c r="AE29" s="786"/>
      <c r="AF29" s="786"/>
      <c r="AG29" s="787">
        <v>3.7783326069890529E-3</v>
      </c>
    </row>
    <row r="30" spans="1:34" ht="15" thickBot="1" x14ac:dyDescent="0.35">
      <c r="A30" s="149"/>
      <c r="B30" s="67"/>
      <c r="C30" s="435" t="str">
        <f>C$6</f>
        <v>KKG-UO2-CF</v>
      </c>
      <c r="D30" s="22" t="str">
        <f>D$6</f>
        <v>KKG-UO2-F</v>
      </c>
      <c r="E30" s="22" t="str">
        <f t="shared" ref="E30:I30" si="1">E$6</f>
        <v>KKG-UO2-C</v>
      </c>
      <c r="F30" s="22" t="str">
        <f t="shared" si="1"/>
        <v>KKL-UO2-CF</v>
      </c>
      <c r="G30" s="22" t="str">
        <f t="shared" si="1"/>
        <v>KKL-UO2-F</v>
      </c>
      <c r="H30" s="22" t="str">
        <f t="shared" si="1"/>
        <v>KKL-UO2-C</v>
      </c>
      <c r="I30" s="22" t="str">
        <f t="shared" si="1"/>
        <v>KKG-MOX-C</v>
      </c>
      <c r="J30" s="23" t="str">
        <f>J$6</f>
        <v>KKG-MOX-F</v>
      </c>
    </row>
    <row r="31" spans="1:34" x14ac:dyDescent="0.3">
      <c r="B31" s="29" t="s">
        <v>2</v>
      </c>
      <c r="C31" s="899" t="s">
        <v>27</v>
      </c>
      <c r="D31" s="916"/>
      <c r="E31" s="916"/>
      <c r="F31" s="916"/>
      <c r="G31" s="916"/>
      <c r="H31" s="916"/>
      <c r="I31" s="916"/>
      <c r="J31" s="900"/>
    </row>
    <row r="32" spans="1:34" ht="15.75" customHeight="1" x14ac:dyDescent="0.3">
      <c r="B32" s="53" t="s">
        <v>11</v>
      </c>
      <c r="C32" s="909" t="s">
        <v>1065</v>
      </c>
      <c r="D32" s="928"/>
      <c r="E32" s="928"/>
      <c r="F32" s="928"/>
      <c r="G32" s="928"/>
      <c r="H32" s="928"/>
      <c r="I32" s="928"/>
      <c r="J32" s="910"/>
      <c r="L32" s="48"/>
      <c r="N32" s="1040" t="s">
        <v>1160</v>
      </c>
      <c r="O32" s="1040"/>
      <c r="P32" s="1040"/>
      <c r="Q32" s="1040"/>
      <c r="R32" s="1040"/>
      <c r="S32" s="1040"/>
      <c r="T32" s="1040"/>
      <c r="U32" s="1040"/>
      <c r="V32" s="1040"/>
      <c r="W32" s="1040"/>
      <c r="X32" s="1040"/>
      <c r="Y32" s="1040"/>
      <c r="Z32" s="1040"/>
      <c r="AA32" s="1040"/>
      <c r="AB32" s="1040"/>
      <c r="AC32" s="1040"/>
      <c r="AD32" s="1040"/>
      <c r="AE32" s="1040"/>
      <c r="AF32" s="1040"/>
      <c r="AG32" s="1040"/>
      <c r="AH32" s="1040"/>
    </row>
    <row r="33" spans="1:10" ht="15" customHeight="1" x14ac:dyDescent="0.3">
      <c r="B33" s="30" t="s">
        <v>12</v>
      </c>
      <c r="C33" s="901">
        <v>364</v>
      </c>
      <c r="D33" s="917"/>
      <c r="E33" s="917"/>
      <c r="F33" s="917"/>
      <c r="G33" s="917"/>
      <c r="H33" s="917"/>
      <c r="I33" s="917"/>
      <c r="J33" s="902"/>
    </row>
    <row r="34" spans="1:10" x14ac:dyDescent="0.3">
      <c r="B34" s="30" t="s">
        <v>23</v>
      </c>
      <c r="C34" s="901" t="s">
        <v>24</v>
      </c>
      <c r="D34" s="917"/>
      <c r="E34" s="917"/>
      <c r="F34" s="917"/>
      <c r="G34" s="917"/>
      <c r="H34" s="917"/>
      <c r="I34" s="917"/>
      <c r="J34" s="902"/>
    </row>
    <row r="35" spans="1:10" x14ac:dyDescent="0.3">
      <c r="B35" s="30" t="s">
        <v>4</v>
      </c>
      <c r="C35" s="901" t="s">
        <v>21</v>
      </c>
      <c r="D35" s="917"/>
      <c r="E35" s="917"/>
      <c r="F35" s="917"/>
      <c r="G35" s="917"/>
      <c r="H35" s="917"/>
      <c r="I35" s="917"/>
      <c r="J35" s="902"/>
    </row>
    <row r="36" spans="1:10" x14ac:dyDescent="0.3">
      <c r="B36" s="30" t="s">
        <v>3</v>
      </c>
      <c r="C36" s="901" t="s">
        <v>684</v>
      </c>
      <c r="D36" s="917"/>
      <c r="E36" s="917"/>
      <c r="F36" s="917"/>
      <c r="G36" s="917"/>
      <c r="H36" s="917"/>
      <c r="I36" s="917"/>
      <c r="J36" s="902"/>
    </row>
    <row r="37" spans="1:10" x14ac:dyDescent="0.3">
      <c r="B37" s="30" t="s">
        <v>229</v>
      </c>
      <c r="C37" s="901" t="s">
        <v>966</v>
      </c>
      <c r="D37" s="917"/>
      <c r="E37" s="917"/>
      <c r="F37" s="917"/>
      <c r="G37" s="917"/>
      <c r="H37" s="917"/>
      <c r="I37" s="917"/>
      <c r="J37" s="902"/>
    </row>
    <row r="38" spans="1:10" ht="15" thickBot="1" x14ac:dyDescent="0.35">
      <c r="B38" s="162" t="s">
        <v>220</v>
      </c>
      <c r="C38" s="171"/>
      <c r="D38" s="172"/>
      <c r="E38" s="172"/>
      <c r="F38" s="172"/>
      <c r="G38" s="172"/>
      <c r="H38" s="172"/>
      <c r="I38" s="172"/>
      <c r="J38" s="173"/>
    </row>
    <row r="39" spans="1:10" x14ac:dyDescent="0.3">
      <c r="B39" s="432"/>
    </row>
    <row r="40" spans="1:10" ht="15.75" customHeight="1" x14ac:dyDescent="0.3">
      <c r="B40" s="28"/>
    </row>
    <row r="41" spans="1:10" ht="16.2" thickBot="1" x14ac:dyDescent="0.35">
      <c r="A41" s="42" t="s">
        <v>121</v>
      </c>
      <c r="B41" s="430" t="s">
        <v>227</v>
      </c>
    </row>
    <row r="42" spans="1:10" ht="15" customHeight="1" thickBot="1" x14ac:dyDescent="0.35">
      <c r="B42" s="67"/>
      <c r="C42" s="435" t="str">
        <f>C$6</f>
        <v>KKG-UO2-CF</v>
      </c>
      <c r="D42" s="22" t="str">
        <f>D$6</f>
        <v>KKG-UO2-F</v>
      </c>
      <c r="E42" s="22" t="str">
        <f t="shared" ref="E42:I42" si="2">E$6</f>
        <v>KKG-UO2-C</v>
      </c>
      <c r="F42" s="22" t="str">
        <f t="shared" si="2"/>
        <v>KKL-UO2-CF</v>
      </c>
      <c r="G42" s="22" t="str">
        <f t="shared" si="2"/>
        <v>KKL-UO2-F</v>
      </c>
      <c r="H42" s="22" t="str">
        <f t="shared" si="2"/>
        <v>KKL-UO2-C</v>
      </c>
      <c r="I42" s="22" t="str">
        <f t="shared" si="2"/>
        <v>KKG-MOX-C</v>
      </c>
      <c r="J42" s="23" t="str">
        <f>J$6</f>
        <v>KKG-MOX-F</v>
      </c>
    </row>
    <row r="43" spans="1:10" x14ac:dyDescent="0.3">
      <c r="B43" s="29" t="s">
        <v>13</v>
      </c>
      <c r="C43" s="899" t="s">
        <v>964</v>
      </c>
      <c r="D43" s="916"/>
      <c r="E43" s="916"/>
      <c r="F43" s="916"/>
      <c r="G43" s="916"/>
      <c r="H43" s="916"/>
      <c r="I43" s="916"/>
      <c r="J43" s="900"/>
    </row>
    <row r="44" spans="1:10" x14ac:dyDescent="0.3">
      <c r="B44" s="53" t="s">
        <v>135</v>
      </c>
      <c r="C44" s="901" t="s">
        <v>1066</v>
      </c>
      <c r="D44" s="917"/>
      <c r="E44" s="917"/>
      <c r="F44" s="917"/>
      <c r="G44" s="917"/>
      <c r="H44" s="917"/>
      <c r="I44" s="917"/>
      <c r="J44" s="902"/>
    </row>
    <row r="45" spans="1:10" x14ac:dyDescent="0.3">
      <c r="B45" s="96" t="s">
        <v>6</v>
      </c>
      <c r="C45" s="909">
        <v>7.4</v>
      </c>
      <c r="D45" s="928"/>
      <c r="E45" s="928"/>
      <c r="F45" s="928"/>
      <c r="G45" s="928"/>
      <c r="H45" s="928"/>
      <c r="I45" s="928"/>
      <c r="J45" s="910"/>
    </row>
    <row r="46" spans="1:10" x14ac:dyDescent="0.3">
      <c r="B46" s="106" t="s">
        <v>14</v>
      </c>
      <c r="C46" s="101"/>
      <c r="D46" s="442"/>
      <c r="E46" s="442"/>
      <c r="F46" s="442"/>
      <c r="G46" s="442"/>
      <c r="H46" s="442"/>
      <c r="I46" s="442"/>
      <c r="J46" s="443"/>
    </row>
    <row r="47" spans="1:10" x14ac:dyDescent="0.3">
      <c r="B47" s="106" t="s">
        <v>15</v>
      </c>
      <c r="C47" s="101"/>
      <c r="D47" s="442"/>
      <c r="E47" s="442"/>
      <c r="F47" s="442"/>
      <c r="G47" s="442"/>
      <c r="H47" s="442"/>
      <c r="I47" s="442"/>
      <c r="J47" s="443"/>
    </row>
    <row r="48" spans="1:10" x14ac:dyDescent="0.3">
      <c r="B48" s="96" t="s">
        <v>7</v>
      </c>
      <c r="C48" s="909" t="s">
        <v>950</v>
      </c>
      <c r="D48" s="928"/>
      <c r="E48" s="928"/>
      <c r="F48" s="928"/>
      <c r="G48" s="928"/>
      <c r="H48" s="928"/>
      <c r="I48" s="928"/>
      <c r="J48" s="910"/>
    </row>
    <row r="49" spans="1:10" ht="15" thickBot="1" x14ac:dyDescent="0.35">
      <c r="B49" s="127" t="s">
        <v>5</v>
      </c>
      <c r="C49" s="168"/>
      <c r="D49" s="151"/>
      <c r="E49" s="151"/>
      <c r="F49" s="151"/>
      <c r="G49" s="151"/>
      <c r="H49" s="151"/>
      <c r="I49" s="151"/>
      <c r="J49" s="152"/>
    </row>
    <row r="50" spans="1:10" x14ac:dyDescent="0.3">
      <c r="B50" s="43"/>
      <c r="C50" s="36"/>
      <c r="D50" s="36"/>
      <c r="E50" s="36"/>
      <c r="F50" s="36"/>
      <c r="G50" s="36"/>
      <c r="H50" s="36"/>
      <c r="I50" s="36"/>
      <c r="J50" s="36"/>
    </row>
    <row r="51" spans="1:10" x14ac:dyDescent="0.3">
      <c r="B51" s="43"/>
      <c r="C51" s="36"/>
      <c r="D51" s="36"/>
      <c r="E51" s="36"/>
      <c r="F51" s="36"/>
      <c r="G51" s="36"/>
      <c r="H51" s="36"/>
      <c r="I51" s="36"/>
      <c r="J51" s="36"/>
    </row>
    <row r="52" spans="1:10" ht="16.2" thickBot="1" x14ac:dyDescent="0.35">
      <c r="A52" s="42" t="s">
        <v>121</v>
      </c>
      <c r="B52" s="430" t="s">
        <v>230</v>
      </c>
      <c r="C52" s="36"/>
      <c r="D52" s="36"/>
      <c r="E52" s="36"/>
      <c r="F52" s="36"/>
      <c r="G52" s="36"/>
      <c r="H52" s="36"/>
      <c r="I52" s="36"/>
      <c r="J52" s="36"/>
    </row>
    <row r="53" spans="1:10" ht="15" thickBot="1" x14ac:dyDescent="0.35">
      <c r="B53" s="67"/>
      <c r="C53" s="435" t="str">
        <f>C$6</f>
        <v>KKG-UO2-CF</v>
      </c>
      <c r="D53" s="22" t="str">
        <f>D$6</f>
        <v>KKG-UO2-F</v>
      </c>
      <c r="E53" s="22" t="str">
        <f t="shared" ref="E53:I53" si="3">E$6</f>
        <v>KKG-UO2-C</v>
      </c>
      <c r="F53" s="22" t="str">
        <f t="shared" si="3"/>
        <v>KKL-UO2-CF</v>
      </c>
      <c r="G53" s="22" t="str">
        <f t="shared" si="3"/>
        <v>KKL-UO2-F</v>
      </c>
      <c r="H53" s="22" t="str">
        <f t="shared" si="3"/>
        <v>KKL-UO2-C</v>
      </c>
      <c r="I53" s="22" t="str">
        <f t="shared" si="3"/>
        <v>KKG-MOX-C</v>
      </c>
      <c r="J53" s="23" t="str">
        <f>J$6</f>
        <v>KKG-MOX-F</v>
      </c>
    </row>
    <row r="54" spans="1:10" x14ac:dyDescent="0.3">
      <c r="B54" s="115" t="s">
        <v>34</v>
      </c>
      <c r="C54" s="116"/>
      <c r="D54" s="117"/>
      <c r="E54" s="117"/>
      <c r="F54" s="117"/>
      <c r="G54" s="117"/>
      <c r="H54" s="117"/>
      <c r="I54" s="117"/>
      <c r="J54" s="118"/>
    </row>
    <row r="55" spans="1:10" x14ac:dyDescent="0.3">
      <c r="B55" s="106" t="s">
        <v>130</v>
      </c>
      <c r="C55" s="101"/>
      <c r="D55" s="442"/>
      <c r="E55" s="442"/>
      <c r="F55" s="442"/>
      <c r="G55" s="442"/>
      <c r="H55" s="442"/>
      <c r="I55" s="442"/>
      <c r="J55" s="443"/>
    </row>
    <row r="56" spans="1:10" ht="15" thickBot="1" x14ac:dyDescent="0.35">
      <c r="B56" s="31" t="s">
        <v>131</v>
      </c>
      <c r="C56" s="903" t="s">
        <v>965</v>
      </c>
      <c r="D56" s="918"/>
      <c r="E56" s="918"/>
      <c r="F56" s="918"/>
      <c r="G56" s="918"/>
      <c r="H56" s="918"/>
      <c r="I56" s="918"/>
      <c r="J56" s="904"/>
    </row>
    <row r="57" spans="1:10" x14ac:dyDescent="0.3">
      <c r="B57" s="43"/>
      <c r="C57" s="36"/>
      <c r="D57" s="36"/>
      <c r="E57" s="36"/>
      <c r="F57" s="36"/>
      <c r="G57" s="36"/>
      <c r="H57" s="36"/>
      <c r="I57" s="36"/>
      <c r="J57" s="36"/>
    </row>
    <row r="59" spans="1:10" ht="16.2" thickBot="1" x14ac:dyDescent="0.35">
      <c r="A59" s="42" t="s">
        <v>121</v>
      </c>
      <c r="B59" s="430" t="s">
        <v>228</v>
      </c>
    </row>
    <row r="60" spans="1:10" ht="15" thickBot="1" x14ac:dyDescent="0.35">
      <c r="B60" s="67"/>
      <c r="C60" s="435" t="str">
        <f>C$6</f>
        <v>KKG-UO2-CF</v>
      </c>
      <c r="D60" s="22" t="str">
        <f>D$6</f>
        <v>KKG-UO2-F</v>
      </c>
      <c r="E60" s="22" t="str">
        <f t="shared" ref="E60:I60" si="4">E$6</f>
        <v>KKG-UO2-C</v>
      </c>
      <c r="F60" s="22" t="str">
        <f t="shared" si="4"/>
        <v>KKL-UO2-CF</v>
      </c>
      <c r="G60" s="22" t="str">
        <f t="shared" si="4"/>
        <v>KKL-UO2-F</v>
      </c>
      <c r="H60" s="22" t="str">
        <f t="shared" si="4"/>
        <v>KKL-UO2-C</v>
      </c>
      <c r="I60" s="22" t="str">
        <f t="shared" si="4"/>
        <v>KKG-MOX-C</v>
      </c>
      <c r="J60" s="23" t="str">
        <f>J$6</f>
        <v>KKG-MOX-F</v>
      </c>
    </row>
    <row r="61" spans="1:10" x14ac:dyDescent="0.3">
      <c r="B61" s="29" t="s">
        <v>231</v>
      </c>
      <c r="C61" s="437" t="s">
        <v>29</v>
      </c>
      <c r="D61" s="438" t="s">
        <v>30</v>
      </c>
      <c r="E61" s="438" t="s">
        <v>29</v>
      </c>
      <c r="F61" s="438" t="s">
        <v>29</v>
      </c>
      <c r="G61" s="438" t="s">
        <v>30</v>
      </c>
      <c r="H61" s="438" t="s">
        <v>29</v>
      </c>
      <c r="I61" s="438" t="s">
        <v>29</v>
      </c>
      <c r="J61" s="441" t="s">
        <v>30</v>
      </c>
    </row>
    <row r="62" spans="1:10" x14ac:dyDescent="0.3">
      <c r="B62" s="106" t="s">
        <v>822</v>
      </c>
      <c r="C62" s="101"/>
      <c r="D62" s="442"/>
      <c r="E62" s="442"/>
      <c r="F62" s="442"/>
      <c r="G62" s="442"/>
      <c r="H62" s="442"/>
      <c r="I62" s="442"/>
      <c r="J62" s="443"/>
    </row>
    <row r="63" spans="1:10" x14ac:dyDescent="0.3">
      <c r="B63" s="30" t="s">
        <v>232</v>
      </c>
      <c r="C63" s="256"/>
      <c r="D63" s="257"/>
      <c r="E63" s="257"/>
      <c r="F63" s="257"/>
      <c r="G63" s="257"/>
      <c r="H63" s="257"/>
      <c r="I63" s="257"/>
      <c r="J63" s="258"/>
    </row>
    <row r="64" spans="1:10" x14ac:dyDescent="0.3">
      <c r="B64" s="146" t="s">
        <v>582</v>
      </c>
      <c r="C64" s="101"/>
      <c r="D64" s="442"/>
      <c r="E64" s="442"/>
      <c r="F64" s="442"/>
      <c r="G64" s="442"/>
      <c r="H64" s="442"/>
      <c r="I64" s="442"/>
      <c r="J64" s="443"/>
    </row>
    <row r="65" spans="2:10" x14ac:dyDescent="0.3">
      <c r="B65" s="95" t="s">
        <v>234</v>
      </c>
      <c r="C65" s="901" t="s">
        <v>21</v>
      </c>
      <c r="D65" s="917"/>
      <c r="E65" s="917"/>
      <c r="F65" s="917"/>
      <c r="G65" s="917"/>
      <c r="H65" s="917"/>
      <c r="I65" s="917"/>
      <c r="J65" s="902"/>
    </row>
    <row r="66" spans="2:10" x14ac:dyDescent="0.3">
      <c r="B66" s="146" t="s">
        <v>236</v>
      </c>
      <c r="C66" s="101"/>
      <c r="D66" s="442"/>
      <c r="E66" s="442"/>
      <c r="F66" s="442"/>
      <c r="G66" s="442"/>
      <c r="H66" s="442"/>
      <c r="I66" s="442"/>
      <c r="J66" s="443"/>
    </row>
    <row r="67" spans="2:10" x14ac:dyDescent="0.3">
      <c r="B67" s="30" t="s">
        <v>823</v>
      </c>
      <c r="C67" s="439"/>
      <c r="D67" s="433"/>
      <c r="E67" s="433"/>
      <c r="F67" s="433"/>
      <c r="G67" s="433"/>
      <c r="H67" s="433"/>
      <c r="I67" s="433"/>
      <c r="J67" s="440"/>
    </row>
    <row r="68" spans="2:10" x14ac:dyDescent="0.3">
      <c r="B68" s="30" t="s">
        <v>235</v>
      </c>
      <c r="C68" s="901" t="s">
        <v>1067</v>
      </c>
      <c r="D68" s="917"/>
      <c r="E68" s="917"/>
      <c r="F68" s="917"/>
      <c r="G68" s="917"/>
      <c r="H68" s="917"/>
      <c r="I68" s="917"/>
      <c r="J68" s="902"/>
    </row>
    <row r="69" spans="2:10" x14ac:dyDescent="0.3">
      <c r="B69" s="30" t="s">
        <v>37</v>
      </c>
      <c r="C69" s="439"/>
      <c r="D69" s="433"/>
      <c r="E69" s="433"/>
      <c r="F69" s="433"/>
      <c r="G69" s="433"/>
      <c r="H69" s="433"/>
      <c r="I69" s="433"/>
      <c r="J69" s="440"/>
    </row>
    <row r="70" spans="2:10" x14ac:dyDescent="0.3">
      <c r="B70" s="106" t="s">
        <v>133</v>
      </c>
      <c r="C70" s="101"/>
      <c r="D70" s="442"/>
      <c r="E70" s="442"/>
      <c r="F70" s="442"/>
      <c r="G70" s="442"/>
      <c r="H70" s="442"/>
      <c r="I70" s="442"/>
      <c r="J70" s="443"/>
    </row>
    <row r="71" spans="2:10" ht="15" thickBot="1" x14ac:dyDescent="0.35">
      <c r="B71" s="156" t="s">
        <v>238</v>
      </c>
      <c r="C71" s="168"/>
      <c r="D71" s="151"/>
      <c r="E71" s="151"/>
      <c r="F71" s="151"/>
      <c r="G71" s="151"/>
      <c r="H71" s="151"/>
      <c r="I71" s="151"/>
      <c r="J71" s="152"/>
    </row>
  </sheetData>
  <sheetProtection algorithmName="SHA-512" hashValue="G5lqq8fGVo2W6PpDw+/AVHuaS2cF75tFSIyUvXxptB/fBHkZjUd2fjTNOmdLSxQ8+wWr14Q9tiZb1FY/C2SBPg==" saltValue="iQx/uqPaiIXK0AKBawAOyQ==" spinCount="100000" sheet="1" objects="1" scenarios="1"/>
  <mergeCells count="36">
    <mergeCell ref="N32:AH32"/>
    <mergeCell ref="F11:H11"/>
    <mergeCell ref="I11:J11"/>
    <mergeCell ref="C9:E9"/>
    <mergeCell ref="F9:H9"/>
    <mergeCell ref="I9:J9"/>
    <mergeCell ref="C10:E10"/>
    <mergeCell ref="F10:H10"/>
    <mergeCell ref="M5:O5"/>
    <mergeCell ref="C7:H7"/>
    <mergeCell ref="I7:J7"/>
    <mergeCell ref="C8:E8"/>
    <mergeCell ref="F8:H8"/>
    <mergeCell ref="I8:J8"/>
    <mergeCell ref="B2:C2"/>
    <mergeCell ref="C68:J68"/>
    <mergeCell ref="C12:E12"/>
    <mergeCell ref="C13:J13"/>
    <mergeCell ref="F12:H12"/>
    <mergeCell ref="I12:J12"/>
    <mergeCell ref="C48:J48"/>
    <mergeCell ref="C65:J65"/>
    <mergeCell ref="C56:J56"/>
    <mergeCell ref="C22:J22"/>
    <mergeCell ref="C27:J27"/>
    <mergeCell ref="C37:J37"/>
    <mergeCell ref="C43:J43"/>
    <mergeCell ref="C44:J44"/>
    <mergeCell ref="C33:J33"/>
    <mergeCell ref="C45:J45"/>
    <mergeCell ref="C36:J36"/>
    <mergeCell ref="C34:J34"/>
    <mergeCell ref="C35:J35"/>
    <mergeCell ref="I10:J10"/>
    <mergeCell ref="C31:J31"/>
    <mergeCell ref="C32:J3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9" tint="0.59999389629810485"/>
  </sheetPr>
  <dimension ref="A1:AH72"/>
  <sheetViews>
    <sheetView zoomScaleNormal="100" workbookViewId="0"/>
  </sheetViews>
  <sheetFormatPr baseColWidth="10" defaultColWidth="11.44140625" defaultRowHeight="14.4" x14ac:dyDescent="0.3"/>
  <cols>
    <col min="1" max="1" width="3.44140625" style="300" customWidth="1"/>
    <col min="2" max="2" width="25.88671875" style="431" customWidth="1"/>
    <col min="3" max="3" width="14.5546875" style="300" customWidth="1"/>
    <col min="4" max="4" width="13.33203125" style="300" customWidth="1"/>
    <col min="5" max="5" width="11.44140625" style="300"/>
    <col min="6" max="6" width="3.44140625" style="544" customWidth="1"/>
    <col min="7" max="9" width="11.44140625" style="552"/>
    <col min="10" max="10" width="8" style="552" customWidth="1"/>
    <col min="11" max="16" width="8.21875" style="552" bestFit="1" customWidth="1"/>
    <col min="17" max="34" width="11.44140625" style="552"/>
    <col min="35" max="16384" width="11.44140625" style="300"/>
  </cols>
  <sheetData>
    <row r="1" spans="1:34" x14ac:dyDescent="0.3">
      <c r="F1" s="528"/>
      <c r="G1" s="487"/>
      <c r="H1" s="487"/>
      <c r="I1" s="487"/>
      <c r="J1" s="487"/>
      <c r="K1" s="487"/>
      <c r="L1" s="487"/>
      <c r="M1" s="487"/>
      <c r="N1" s="487"/>
      <c r="O1" s="487"/>
      <c r="P1" s="487"/>
      <c r="Q1" s="487"/>
      <c r="R1" s="487"/>
      <c r="S1" s="487"/>
      <c r="T1" s="487"/>
      <c r="U1" s="487"/>
      <c r="V1" s="487"/>
      <c r="W1" s="487"/>
      <c r="X1" s="487"/>
      <c r="Y1" s="487"/>
      <c r="Z1" s="487"/>
      <c r="AA1" s="487"/>
      <c r="AB1" s="487"/>
      <c r="AC1" s="487"/>
      <c r="AD1" s="487"/>
      <c r="AE1" s="487"/>
      <c r="AF1" s="487"/>
      <c r="AG1" s="487"/>
    </row>
    <row r="2" spans="1:34" s="18" customFormat="1" ht="18" x14ac:dyDescent="0.3">
      <c r="B2" s="897" t="s">
        <v>129</v>
      </c>
      <c r="C2" s="897"/>
      <c r="F2" s="546"/>
      <c r="G2" s="554" t="s">
        <v>118</v>
      </c>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row>
    <row r="3" spans="1:34" s="444" customFormat="1" ht="6.75" customHeight="1" thickBot="1" x14ac:dyDescent="0.35">
      <c r="B3" s="26"/>
      <c r="F3" s="545"/>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row>
    <row r="5" spans="1:34" ht="16.5" customHeight="1" thickBot="1" x14ac:dyDescent="0.35">
      <c r="A5" s="42" t="s">
        <v>121</v>
      </c>
      <c r="B5" s="430" t="s">
        <v>224</v>
      </c>
      <c r="F5" s="547" t="s">
        <v>121</v>
      </c>
      <c r="G5" s="898" t="s">
        <v>1080</v>
      </c>
      <c r="H5" s="898"/>
      <c r="I5" s="898"/>
      <c r="J5" s="898"/>
      <c r="K5" s="898"/>
      <c r="L5" s="898"/>
      <c r="M5" s="898"/>
      <c r="N5" s="898"/>
      <c r="O5" s="898"/>
      <c r="P5" s="898"/>
      <c r="Q5" s="555"/>
      <c r="R5" s="487"/>
      <c r="S5" s="487"/>
      <c r="T5" s="487"/>
      <c r="U5" s="898" t="s">
        <v>1081</v>
      </c>
      <c r="V5" s="898"/>
      <c r="W5" s="898"/>
      <c r="X5" s="898"/>
      <c r="Y5" s="898"/>
      <c r="Z5" s="898"/>
      <c r="AA5" s="898"/>
      <c r="AB5" s="898"/>
      <c r="AC5" s="898"/>
      <c r="AD5" s="898"/>
      <c r="AE5" s="555"/>
      <c r="AF5" s="487"/>
      <c r="AG5" s="487"/>
    </row>
    <row r="6" spans="1:34" ht="16.2" thickBot="1" x14ac:dyDescent="0.35">
      <c r="A6" s="42"/>
      <c r="B6" s="430"/>
      <c r="C6" s="94" t="s">
        <v>982</v>
      </c>
      <c r="D6" s="23" t="s">
        <v>983</v>
      </c>
      <c r="F6" s="547"/>
      <c r="G6" s="555"/>
      <c r="H6" s="557"/>
      <c r="I6" s="557"/>
      <c r="J6" s="557"/>
      <c r="K6" s="557"/>
      <c r="L6" s="557"/>
      <c r="M6" s="557"/>
      <c r="N6" s="557"/>
      <c r="O6" s="557"/>
      <c r="P6" s="557"/>
      <c r="Q6" s="557"/>
      <c r="R6" s="556"/>
      <c r="S6" s="556"/>
      <c r="T6" s="487"/>
      <c r="U6" s="487"/>
      <c r="V6" s="556"/>
      <c r="W6" s="556"/>
      <c r="X6" s="556"/>
      <c r="Y6" s="556"/>
      <c r="Z6" s="556"/>
      <c r="AA6" s="556"/>
      <c r="AB6" s="556"/>
      <c r="AC6" s="556"/>
      <c r="AD6" s="556"/>
      <c r="AE6" s="556"/>
      <c r="AF6" s="556"/>
      <c r="AG6" s="556"/>
    </row>
    <row r="7" spans="1:34" ht="15" thickBot="1" x14ac:dyDescent="0.3">
      <c r="A7" s="42"/>
      <c r="B7" s="93" t="s">
        <v>219</v>
      </c>
      <c r="C7" s="899" t="s">
        <v>554</v>
      </c>
      <c r="D7" s="900"/>
      <c r="F7" s="547"/>
      <c r="G7" s="559"/>
      <c r="H7" s="1044" t="s">
        <v>989</v>
      </c>
      <c r="I7" s="1045"/>
      <c r="J7" s="1045"/>
      <c r="K7" s="1045"/>
      <c r="L7" s="1045"/>
      <c r="M7" s="1045"/>
      <c r="N7" s="1045"/>
      <c r="O7" s="1045"/>
      <c r="P7" s="1045"/>
      <c r="Q7" s="1045"/>
      <c r="R7" s="1045"/>
      <c r="S7" s="1045"/>
      <c r="T7" s="544"/>
      <c r="U7" s="559"/>
      <c r="V7" s="1053" t="s">
        <v>989</v>
      </c>
      <c r="W7" s="1054"/>
      <c r="X7" s="1054"/>
      <c r="Y7" s="1054"/>
      <c r="Z7" s="1054"/>
      <c r="AA7" s="1054"/>
      <c r="AB7" s="1054"/>
      <c r="AC7" s="1054"/>
      <c r="AD7" s="1054"/>
      <c r="AE7" s="1054"/>
      <c r="AF7" s="1054"/>
      <c r="AG7" s="1055"/>
    </row>
    <row r="8" spans="1:34" x14ac:dyDescent="0.3">
      <c r="A8" s="42"/>
      <c r="B8" s="65" t="s">
        <v>195</v>
      </c>
      <c r="C8" s="901" t="s">
        <v>987</v>
      </c>
      <c r="D8" s="902"/>
      <c r="F8" s="547"/>
      <c r="G8" s="560" t="s">
        <v>1082</v>
      </c>
      <c r="H8" s="1047">
        <v>3</v>
      </c>
      <c r="I8" s="1042"/>
      <c r="J8" s="1041">
        <v>7</v>
      </c>
      <c r="K8" s="1042"/>
      <c r="L8" s="1041">
        <v>14</v>
      </c>
      <c r="M8" s="1042"/>
      <c r="N8" s="1041">
        <v>42</v>
      </c>
      <c r="O8" s="1042"/>
      <c r="P8" s="1041">
        <v>189</v>
      </c>
      <c r="Q8" s="1042"/>
      <c r="R8" s="1041">
        <v>357</v>
      </c>
      <c r="S8" s="1043"/>
      <c r="T8" s="487"/>
      <c r="U8" s="560" t="s">
        <v>1082</v>
      </c>
      <c r="V8" s="1047">
        <v>3</v>
      </c>
      <c r="W8" s="1042"/>
      <c r="X8" s="1041">
        <v>7</v>
      </c>
      <c r="Y8" s="1042"/>
      <c r="Z8" s="1041">
        <v>14</v>
      </c>
      <c r="AA8" s="1042"/>
      <c r="AB8" s="1041">
        <v>42</v>
      </c>
      <c r="AC8" s="1042"/>
      <c r="AD8" s="1041">
        <v>189</v>
      </c>
      <c r="AE8" s="1042"/>
      <c r="AF8" s="1051">
        <v>357</v>
      </c>
      <c r="AG8" s="1052"/>
    </row>
    <row r="9" spans="1:34" x14ac:dyDescent="0.3">
      <c r="A9" s="42"/>
      <c r="B9" s="65" t="s">
        <v>196</v>
      </c>
      <c r="C9" s="901" t="s">
        <v>20</v>
      </c>
      <c r="D9" s="902"/>
      <c r="F9" s="547"/>
      <c r="G9" s="561" t="s">
        <v>990</v>
      </c>
      <c r="H9" s="562">
        <v>1.0324116316067332E-2</v>
      </c>
      <c r="I9" s="563">
        <v>6.4199999999999999E-4</v>
      </c>
      <c r="J9" s="562">
        <v>1.5082035937345022E-2</v>
      </c>
      <c r="K9" s="563">
        <v>1.89E-3</v>
      </c>
      <c r="L9" s="562">
        <v>1.822805267941207E-2</v>
      </c>
      <c r="M9" s="563">
        <v>3.3600000000000001E-3</v>
      </c>
      <c r="N9" s="562">
        <v>2.1591397914331303E-2</v>
      </c>
      <c r="O9" s="563">
        <v>4.0000000000000001E-3</v>
      </c>
      <c r="P9" s="562">
        <v>2.6508226776447538E-2</v>
      </c>
      <c r="Q9" s="563">
        <v>4.9300000000000004E-3</v>
      </c>
      <c r="R9" s="562">
        <v>3.0969499155226336E-2</v>
      </c>
      <c r="S9" s="564">
        <v>5.7499999999999999E-3</v>
      </c>
      <c r="T9" s="487"/>
      <c r="U9" s="565" t="s">
        <v>990</v>
      </c>
      <c r="V9" s="566">
        <v>2.2556445906773522E-2</v>
      </c>
      <c r="W9" s="563">
        <v>1.42E-3</v>
      </c>
      <c r="X9" s="567">
        <v>2.5377194978951304E-2</v>
      </c>
      <c r="Y9" s="563">
        <v>3.2000000000000002E-3</v>
      </c>
      <c r="Z9" s="567">
        <v>2.7001685189986135E-2</v>
      </c>
      <c r="AA9" s="563">
        <v>5.0200000000000002E-3</v>
      </c>
      <c r="AB9" s="567">
        <v>2.8371374086527415E-2</v>
      </c>
      <c r="AC9" s="563">
        <v>5.2900000000000004E-3</v>
      </c>
      <c r="AD9" s="567">
        <v>3.0195093170421128E-2</v>
      </c>
      <c r="AE9" s="563">
        <v>5.5799999999999999E-3</v>
      </c>
      <c r="AF9" s="567">
        <v>3.1219458410577803E-2</v>
      </c>
      <c r="AG9" s="564">
        <v>5.8100000000000001E-3</v>
      </c>
    </row>
    <row r="10" spans="1:34" x14ac:dyDescent="0.3">
      <c r="A10" s="42"/>
      <c r="B10" s="65" t="s">
        <v>1165</v>
      </c>
      <c r="C10" s="901" t="s">
        <v>1164</v>
      </c>
      <c r="D10" s="902"/>
      <c r="F10" s="547"/>
      <c r="G10" s="568" t="s">
        <v>991</v>
      </c>
      <c r="H10" s="562">
        <v>5.0470395749563629E-5</v>
      </c>
      <c r="I10" s="569">
        <v>4.5199999999999999E-6</v>
      </c>
      <c r="J10" s="562">
        <v>1.2715849496824132E-4</v>
      </c>
      <c r="K10" s="569">
        <v>2.2900000000000001E-5</v>
      </c>
      <c r="L10" s="562">
        <v>2.0626554814148052E-4</v>
      </c>
      <c r="M10" s="569">
        <v>5.5500000000000001E-5</v>
      </c>
      <c r="N10" s="562">
        <v>2.1946966545746688E-4</v>
      </c>
      <c r="O10" s="569">
        <v>5.8699999999999997E-5</v>
      </c>
      <c r="P10" s="562">
        <v>1.1486578758241708E-3</v>
      </c>
      <c r="Q10" s="569">
        <v>3.0899999999999998E-4</v>
      </c>
      <c r="R10" s="562">
        <v>2.7379520088736155E-3</v>
      </c>
      <c r="S10" s="564">
        <v>7.3700000000000002E-4</v>
      </c>
      <c r="T10" s="487"/>
      <c r="U10" s="565" t="s">
        <v>991</v>
      </c>
      <c r="V10" s="570">
        <v>3.0812798935986156E-4</v>
      </c>
      <c r="W10" s="569">
        <v>2.76E-5</v>
      </c>
      <c r="X10" s="562">
        <v>4.4132529827538964E-4</v>
      </c>
      <c r="Y10" s="569">
        <v>7.9400000000000006E-5</v>
      </c>
      <c r="Z10" s="562">
        <v>6.3880561893552977E-4</v>
      </c>
      <c r="AA10" s="569">
        <v>1.7200000000000001E-4</v>
      </c>
      <c r="AB10" s="562">
        <v>7.048228703288664E-4</v>
      </c>
      <c r="AC10" s="569">
        <v>1.8900000000000001E-4</v>
      </c>
      <c r="AD10" s="562">
        <v>1.1094906139070761E-3</v>
      </c>
      <c r="AE10" s="569">
        <v>3.19E-4</v>
      </c>
      <c r="AF10" s="562">
        <v>1.8748958694527645E-3</v>
      </c>
      <c r="AG10" s="564">
        <v>5.0600000000000005E-4</v>
      </c>
    </row>
    <row r="11" spans="1:34" x14ac:dyDescent="0.3">
      <c r="A11" s="42"/>
      <c r="B11" s="359" t="s">
        <v>876</v>
      </c>
      <c r="C11" s="909" t="s">
        <v>1168</v>
      </c>
      <c r="D11" s="910"/>
      <c r="F11" s="547"/>
      <c r="G11" s="568" t="s">
        <v>992</v>
      </c>
      <c r="H11" s="571">
        <v>7.786879972898079E-3</v>
      </c>
      <c r="I11" s="572"/>
      <c r="J11" s="571">
        <v>1.0208293479030305E-2</v>
      </c>
      <c r="K11" s="572"/>
      <c r="L11" s="571">
        <v>1.2403679457116675E-2</v>
      </c>
      <c r="M11" s="572"/>
      <c r="N11" s="571">
        <v>1.2490556015195917E-2</v>
      </c>
      <c r="O11" s="572"/>
      <c r="P11" s="571">
        <v>1.4875358409320938E-2</v>
      </c>
      <c r="Q11" s="572"/>
      <c r="R11" s="571">
        <v>1.6282695959610162E-2</v>
      </c>
      <c r="S11" s="573"/>
      <c r="T11" s="487"/>
      <c r="U11" s="565" t="s">
        <v>992</v>
      </c>
      <c r="V11" s="570">
        <v>7.9993923380760456E-3</v>
      </c>
      <c r="W11" s="569">
        <v>1.6199999999999999E-3</v>
      </c>
      <c r="X11" s="562">
        <v>8.5646375345071694E-3</v>
      </c>
      <c r="Y11" s="569">
        <v>3.47E-3</v>
      </c>
      <c r="Z11" s="562">
        <v>9.0440825874461978E-3</v>
      </c>
      <c r="AA11" s="569">
        <v>5.4900000000000001E-3</v>
      </c>
      <c r="AB11" s="562">
        <v>1.0158794762703625E-2</v>
      </c>
      <c r="AC11" s="569">
        <v>7.7600000000000004E-3</v>
      </c>
      <c r="AD11" s="562">
        <v>1.0447816501056502E-2</v>
      </c>
      <c r="AE11" s="569">
        <v>6.3400000000000001E-3</v>
      </c>
      <c r="AF11" s="562">
        <v>1.0068993378991385E-2</v>
      </c>
      <c r="AG11" s="564">
        <v>6.11E-3</v>
      </c>
    </row>
    <row r="12" spans="1:34" x14ac:dyDescent="0.3">
      <c r="A12" s="42"/>
      <c r="B12" s="359" t="s">
        <v>237</v>
      </c>
      <c r="C12" s="1056" t="s">
        <v>1073</v>
      </c>
      <c r="D12" s="910"/>
      <c r="F12" s="547"/>
      <c r="G12" s="568" t="s">
        <v>993</v>
      </c>
      <c r="H12" s="562">
        <v>1.2740083176138657E-6</v>
      </c>
      <c r="I12" s="569">
        <v>1.3E-7</v>
      </c>
      <c r="J12" s="562">
        <v>6.3746519429648413E-6</v>
      </c>
      <c r="K12" s="569">
        <v>1.2899999999999999E-6</v>
      </c>
      <c r="L12" s="562">
        <v>1.2480817712210275E-5</v>
      </c>
      <c r="M12" s="569">
        <v>3.8099999999999999E-6</v>
      </c>
      <c r="N12" s="562">
        <v>1.2601243129950568E-5</v>
      </c>
      <c r="O12" s="569">
        <v>3.7799999999999998E-6</v>
      </c>
      <c r="P12" s="562">
        <v>1.5024797854556901E-4</v>
      </c>
      <c r="Q12" s="569">
        <v>4.5399999999999999E-5</v>
      </c>
      <c r="R12" s="562">
        <v>9.6598944414238086E-4</v>
      </c>
      <c r="S12" s="564">
        <v>2.9599999999999998E-4</v>
      </c>
      <c r="T12" s="487"/>
      <c r="U12" s="565" t="s">
        <v>993</v>
      </c>
      <c r="V12" s="574">
        <v>1.4743403403806551E-5</v>
      </c>
      <c r="W12" s="572"/>
      <c r="X12" s="562">
        <v>2.1966438275189777E-5</v>
      </c>
      <c r="Y12" s="569"/>
      <c r="Z12" s="562">
        <v>5.6050027060236512E-5</v>
      </c>
      <c r="AA12" s="569"/>
      <c r="AB12" s="575">
        <v>5.3008381759789116E-5</v>
      </c>
      <c r="AC12" s="576"/>
      <c r="AD12" s="575">
        <v>3.1945503145905954E-4</v>
      </c>
      <c r="AE12" s="576"/>
      <c r="AF12" s="575">
        <v>2.2348841867652643E-4</v>
      </c>
      <c r="AG12" s="577"/>
    </row>
    <row r="13" spans="1:34" ht="15" thickBot="1" x14ac:dyDescent="0.35">
      <c r="A13" s="42"/>
      <c r="B13" s="499" t="s">
        <v>220</v>
      </c>
      <c r="C13" s="532"/>
      <c r="D13" s="531"/>
      <c r="F13" s="547"/>
      <c r="G13" s="568" t="s">
        <v>994</v>
      </c>
      <c r="H13" s="571">
        <v>2.100937199231309E-5</v>
      </c>
      <c r="I13" s="572"/>
      <c r="J13" s="571">
        <v>2.7542460633026997E-5</v>
      </c>
      <c r="K13" s="572"/>
      <c r="L13" s="571">
        <v>3.3465716268256545E-5</v>
      </c>
      <c r="M13" s="572"/>
      <c r="N13" s="571">
        <v>3.3700113348017779E-5</v>
      </c>
      <c r="O13" s="572"/>
      <c r="P13" s="578">
        <v>4.4824125342560776E-5</v>
      </c>
      <c r="Q13" s="579"/>
      <c r="R13" s="580">
        <v>8.0121425146606275E-5</v>
      </c>
      <c r="S13" s="581"/>
      <c r="T13" s="487"/>
      <c r="U13" s="565" t="s">
        <v>994</v>
      </c>
      <c r="V13" s="570">
        <v>3.0818933610887433E-5</v>
      </c>
      <c r="W13" s="569">
        <v>6.5799999999999999E-7</v>
      </c>
      <c r="X13" s="562">
        <v>3.7945447651395665E-5</v>
      </c>
      <c r="Y13" s="569">
        <v>6.7499999999999997E-6</v>
      </c>
      <c r="Z13" s="562">
        <v>2.2035037072831875E-4</v>
      </c>
      <c r="AA13" s="569">
        <v>6.1600000000000007E-5</v>
      </c>
      <c r="AB13" s="562">
        <v>8.7503591372955968E-5</v>
      </c>
      <c r="AC13" s="569">
        <v>2.51E-5</v>
      </c>
      <c r="AD13" s="562">
        <v>8.6805266360285289E-5</v>
      </c>
      <c r="AE13" s="569">
        <v>2.6699999999999998E-5</v>
      </c>
      <c r="AF13" s="562">
        <v>7.2064624470171733E-5</v>
      </c>
      <c r="AG13" s="564">
        <v>2.7399999999999999E-5</v>
      </c>
    </row>
    <row r="14" spans="1:34" x14ac:dyDescent="0.3">
      <c r="A14" s="42"/>
      <c r="B14" s="945" t="s">
        <v>1072</v>
      </c>
      <c r="C14" s="945"/>
      <c r="D14" s="945"/>
      <c r="F14" s="547"/>
      <c r="G14" s="568" t="s">
        <v>995</v>
      </c>
      <c r="H14" s="562">
        <v>2.1855669395267542E-2</v>
      </c>
      <c r="I14" s="569">
        <v>3.3300000000000001E-3</v>
      </c>
      <c r="J14" s="562">
        <v>3.6917637405364488E-2</v>
      </c>
      <c r="K14" s="569">
        <v>1.0999999999999999E-2</v>
      </c>
      <c r="L14" s="562">
        <v>6.2064669805108677E-2</v>
      </c>
      <c r="M14" s="569">
        <v>2.75E-2</v>
      </c>
      <c r="N14" s="562">
        <v>0.1078690737838513</v>
      </c>
      <c r="O14" s="569">
        <v>4.41E-2</v>
      </c>
      <c r="P14" s="562">
        <v>7.3244609588120041E-2</v>
      </c>
      <c r="Q14" s="569">
        <v>3.3399999999999999E-2</v>
      </c>
      <c r="R14" s="562">
        <v>6.1123489813104344E-2</v>
      </c>
      <c r="S14" s="564">
        <v>3.5099999999999999E-2</v>
      </c>
      <c r="T14" s="487"/>
      <c r="U14" s="565" t="s">
        <v>995</v>
      </c>
      <c r="V14" s="574">
        <v>0.11783709910045197</v>
      </c>
      <c r="W14" s="572"/>
      <c r="X14" s="571">
        <v>0.13369416316741928</v>
      </c>
      <c r="Y14" s="572"/>
      <c r="Z14" s="571">
        <v>0.14418418392866494</v>
      </c>
      <c r="AA14" s="572"/>
      <c r="AB14" s="571">
        <v>0.15647547228416092</v>
      </c>
      <c r="AC14" s="572"/>
      <c r="AD14" s="578">
        <v>0.15637867002839825</v>
      </c>
      <c r="AE14" s="579"/>
      <c r="AF14" s="580">
        <v>0.15651614077897485</v>
      </c>
      <c r="AG14" s="581"/>
    </row>
    <row r="15" spans="1:34" ht="15.6" x14ac:dyDescent="0.3">
      <c r="A15" s="42"/>
      <c r="B15" s="430"/>
      <c r="F15" s="547"/>
      <c r="G15" s="568" t="s">
        <v>996</v>
      </c>
      <c r="H15" s="562">
        <v>8.7745227467237873E-4</v>
      </c>
      <c r="I15" s="569">
        <v>2.1699999999999999E-4</v>
      </c>
      <c r="J15" s="562">
        <v>9.4790540343976182E-4</v>
      </c>
      <c r="K15" s="569">
        <v>4.6700000000000002E-4</v>
      </c>
      <c r="L15" s="562">
        <v>9.7005915889126181E-4</v>
      </c>
      <c r="M15" s="569">
        <v>7.1599999999999995E-4</v>
      </c>
      <c r="N15" s="562">
        <v>9.6096792002148951E-4</v>
      </c>
      <c r="O15" s="569">
        <v>7.0899999999999999E-4</v>
      </c>
      <c r="P15" s="562">
        <v>1.1610693754577415E-3</v>
      </c>
      <c r="Q15" s="569">
        <v>8.5599999999999999E-4</v>
      </c>
      <c r="R15" s="562">
        <v>2.443536861503236E-3</v>
      </c>
      <c r="S15" s="564">
        <v>1.81E-3</v>
      </c>
      <c r="T15" s="487"/>
      <c r="U15" s="565" t="s">
        <v>996</v>
      </c>
      <c r="V15" s="570">
        <v>1.6757795150920048E-4</v>
      </c>
      <c r="W15" s="569">
        <v>4.1499999999999999E-5</v>
      </c>
      <c r="X15" s="562">
        <v>2.3007786074146516E-4</v>
      </c>
      <c r="Y15" s="569">
        <v>1.1400000000000001E-4</v>
      </c>
      <c r="Z15" s="562">
        <v>4.2979970689531135E-4</v>
      </c>
      <c r="AA15" s="569">
        <v>3.1799999999999998E-4</v>
      </c>
      <c r="AB15" s="562">
        <v>3.4487756384693843E-4</v>
      </c>
      <c r="AC15" s="569">
        <v>2.5599999999999999E-4</v>
      </c>
      <c r="AD15" s="562">
        <v>3.4601129294649824E-4</v>
      </c>
      <c r="AE15" s="569">
        <v>2.5599999999999999E-4</v>
      </c>
      <c r="AF15" s="562">
        <v>3.3835417708988162E-4</v>
      </c>
      <c r="AG15" s="564">
        <v>2.5099999999999998E-4</v>
      </c>
    </row>
    <row r="16" spans="1:34" ht="16.2" thickBot="1" x14ac:dyDescent="0.35">
      <c r="A16" s="42" t="s">
        <v>121</v>
      </c>
      <c r="B16" s="430" t="s">
        <v>225</v>
      </c>
      <c r="F16" s="547"/>
      <c r="G16" s="568" t="s">
        <v>997</v>
      </c>
      <c r="H16" s="571">
        <v>1.6728050388837524E-4</v>
      </c>
      <c r="I16" s="572"/>
      <c r="J16" s="571">
        <v>2.1929816344363933E-4</v>
      </c>
      <c r="K16" s="572"/>
      <c r="L16" s="571">
        <v>2.6646021986700063E-4</v>
      </c>
      <c r="M16" s="572"/>
      <c r="N16" s="571">
        <v>2.6832653274997352E-4</v>
      </c>
      <c r="O16" s="572"/>
      <c r="P16" s="571">
        <v>3.5689797279055748E-4</v>
      </c>
      <c r="Q16" s="572"/>
      <c r="R16" s="571">
        <v>4.7327362686957412E-4</v>
      </c>
      <c r="S16" s="573"/>
      <c r="T16" s="487"/>
      <c r="U16" s="565" t="s">
        <v>997</v>
      </c>
      <c r="V16" s="570">
        <v>2.4549395645927501E-4</v>
      </c>
      <c r="W16" s="569">
        <v>5.5500000000000001E-5</v>
      </c>
      <c r="X16" s="562">
        <v>2.6977955007535104E-4</v>
      </c>
      <c r="Y16" s="569">
        <v>1.22E-4</v>
      </c>
      <c r="Z16" s="562">
        <v>4.5860569386620077E-4</v>
      </c>
      <c r="AA16" s="569">
        <v>3.21E-4</v>
      </c>
      <c r="AB16" s="562">
        <v>3.6504950217984832E-4</v>
      </c>
      <c r="AC16" s="569">
        <v>2.5999999999999998E-4</v>
      </c>
      <c r="AD16" s="562">
        <v>3.5806524546426531E-4</v>
      </c>
      <c r="AE16" s="569">
        <v>2.42E-4</v>
      </c>
      <c r="AF16" s="562">
        <v>3.548954855903586E-4</v>
      </c>
      <c r="AG16" s="564">
        <v>2.4000000000000001E-4</v>
      </c>
    </row>
    <row r="17" spans="1:34" ht="15" thickBot="1" x14ac:dyDescent="0.35">
      <c r="B17" s="63"/>
      <c r="C17" s="435" t="str">
        <f>C$6</f>
        <v xml:space="preserve">Intact </v>
      </c>
      <c r="D17" s="23" t="str">
        <f>D$6</f>
        <v>Declad</v>
      </c>
      <c r="F17" s="528"/>
      <c r="G17" s="568" t="s">
        <v>998</v>
      </c>
      <c r="H17" s="562">
        <v>8.0443590260293309E-4</v>
      </c>
      <c r="I17" s="569">
        <v>1.9900000000000001E-4</v>
      </c>
      <c r="J17" s="562">
        <v>9.3883742119219525E-4</v>
      </c>
      <c r="K17" s="569">
        <v>4.6299999999999998E-4</v>
      </c>
      <c r="L17" s="562">
        <v>1.1118187993751404E-3</v>
      </c>
      <c r="M17" s="569">
        <v>8.2700000000000004E-4</v>
      </c>
      <c r="N17" s="562">
        <v>2.4158584675603354E-3</v>
      </c>
      <c r="O17" s="569">
        <v>1.7799999999999999E-3</v>
      </c>
      <c r="P17" s="562">
        <v>4.0377642005846376E-3</v>
      </c>
      <c r="Q17" s="569">
        <v>2.98E-3</v>
      </c>
      <c r="R17" s="562">
        <v>4.4543070063310219E-3</v>
      </c>
      <c r="S17" s="564">
        <v>3.29E-3</v>
      </c>
      <c r="T17" s="487"/>
      <c r="U17" s="565" t="s">
        <v>998</v>
      </c>
      <c r="V17" s="570">
        <v>2.7444260380495265E-3</v>
      </c>
      <c r="W17" s="569">
        <v>6.7900000000000002E-4</v>
      </c>
      <c r="X17" s="562">
        <v>3.8145464351483026E-3</v>
      </c>
      <c r="Y17" s="569">
        <v>1.8699999999999999E-3</v>
      </c>
      <c r="Z17" s="562">
        <v>5.5554744351483032E-3</v>
      </c>
      <c r="AA17" s="569">
        <v>4.0800000000000003E-3</v>
      </c>
      <c r="AB17" s="562">
        <v>4.2625622995761687E-3</v>
      </c>
      <c r="AC17" s="569">
        <v>3.13E-3</v>
      </c>
      <c r="AD17" s="562">
        <v>4.0572327608932356E-3</v>
      </c>
      <c r="AE17" s="569">
        <v>3.0699999999999998E-3</v>
      </c>
      <c r="AF17" s="562">
        <v>4.0525304893330085E-3</v>
      </c>
      <c r="AG17" s="564">
        <v>3.16E-3</v>
      </c>
    </row>
    <row r="18" spans="1:34" x14ac:dyDescent="0.3">
      <c r="B18" s="65" t="s">
        <v>221</v>
      </c>
      <c r="C18" s="437" t="s">
        <v>81</v>
      </c>
      <c r="D18" s="441" t="s">
        <v>1002</v>
      </c>
      <c r="F18" s="528"/>
      <c r="G18" s="568" t="s">
        <v>999</v>
      </c>
      <c r="H18" s="562">
        <v>7.755732453006486E-4</v>
      </c>
      <c r="I18" s="569">
        <v>1.9000000000000001E-4</v>
      </c>
      <c r="J18" s="562">
        <v>9.0500264003042842E-4</v>
      </c>
      <c r="K18" s="569">
        <v>4.4499999999999997E-4</v>
      </c>
      <c r="L18" s="562">
        <v>1.0799309947643503E-3</v>
      </c>
      <c r="M18" s="569">
        <v>7.9699999999999997E-4</v>
      </c>
      <c r="N18" s="562">
        <v>2.3396173976025091E-3</v>
      </c>
      <c r="O18" s="569">
        <v>1.72E-3</v>
      </c>
      <c r="P18" s="562">
        <v>3.9649457530313171E-3</v>
      </c>
      <c r="Q18" s="569">
        <v>2.9199999999999999E-3</v>
      </c>
      <c r="R18" s="562">
        <v>4.4451408868024667E-3</v>
      </c>
      <c r="S18" s="564">
        <v>3.2799999999999999E-3</v>
      </c>
      <c r="T18" s="553"/>
      <c r="U18" s="565" t="s">
        <v>999</v>
      </c>
      <c r="V18" s="570">
        <v>2.6368282686966668E-3</v>
      </c>
      <c r="W18" s="569">
        <v>6.4700000000000001E-4</v>
      </c>
      <c r="X18" s="562">
        <v>3.6877321379014134E-3</v>
      </c>
      <c r="Y18" s="569">
        <v>1.82E-3</v>
      </c>
      <c r="Z18" s="562">
        <v>5.393186683355959E-3</v>
      </c>
      <c r="AA18" s="569">
        <v>3.98E-3</v>
      </c>
      <c r="AB18" s="562">
        <v>4.120064176433025E-3</v>
      </c>
      <c r="AC18" s="569">
        <v>3.0500000000000002E-3</v>
      </c>
      <c r="AD18" s="562">
        <v>3.9229711013847668E-3</v>
      </c>
      <c r="AE18" s="569">
        <v>3.0400000000000002E-3</v>
      </c>
      <c r="AF18" s="562">
        <v>3.9200128342737834E-3</v>
      </c>
      <c r="AG18" s="564">
        <v>2.97E-3</v>
      </c>
    </row>
    <row r="19" spans="1:34" ht="15" thickBot="1" x14ac:dyDescent="0.35">
      <c r="A19" s="552"/>
      <c r="B19" s="493" t="s">
        <v>1086</v>
      </c>
      <c r="C19" s="656" t="s">
        <v>645</v>
      </c>
      <c r="D19" s="157" t="s">
        <v>645</v>
      </c>
      <c r="E19" s="552"/>
      <c r="F19" s="528"/>
      <c r="G19" s="582" t="s">
        <v>1000</v>
      </c>
      <c r="H19" s="583">
        <v>6.9672329869508278E-4</v>
      </c>
      <c r="I19" s="584">
        <v>1.74E-4</v>
      </c>
      <c r="J19" s="585">
        <v>8.1031166098293513E-4</v>
      </c>
      <c r="K19" s="584">
        <v>4.0499999999999998E-4</v>
      </c>
      <c r="L19" s="585">
        <v>9.5903720591400507E-4</v>
      </c>
      <c r="M19" s="584">
        <v>7.1500000000000003E-4</v>
      </c>
      <c r="N19" s="585">
        <v>2.0431851927857959E-3</v>
      </c>
      <c r="O19" s="584">
        <v>1.5299999999999999E-3</v>
      </c>
      <c r="P19" s="585">
        <v>3.4174774639779198E-3</v>
      </c>
      <c r="Q19" s="584">
        <v>2.5600000000000002E-3</v>
      </c>
      <c r="R19" s="585">
        <v>3.8407641480481362E-3</v>
      </c>
      <c r="S19" s="586">
        <v>2.8800000000000002E-3</v>
      </c>
      <c r="T19" s="543"/>
      <c r="U19" s="587" t="s">
        <v>1000</v>
      </c>
      <c r="V19" s="583">
        <v>2.2711045553371993E-3</v>
      </c>
      <c r="W19" s="584">
        <v>5.6800000000000004E-4</v>
      </c>
      <c r="X19" s="585">
        <v>3.1496217848675789E-3</v>
      </c>
      <c r="Y19" s="584">
        <v>1.57E-3</v>
      </c>
      <c r="Z19" s="585">
        <v>4.5980682964954864E-3</v>
      </c>
      <c r="AA19" s="584">
        <v>3.4399999999999999E-3</v>
      </c>
      <c r="AB19" s="585">
        <v>3.5270400275417666E-3</v>
      </c>
      <c r="AC19" s="584">
        <v>2.63E-3</v>
      </c>
      <c r="AD19" s="585">
        <v>3.3548744898153553E-3</v>
      </c>
      <c r="AE19" s="584">
        <v>2.5699999999999998E-3</v>
      </c>
      <c r="AF19" s="585">
        <v>3.3512676347393117E-3</v>
      </c>
      <c r="AG19" s="586">
        <v>2.5300000000000001E-3</v>
      </c>
    </row>
    <row r="20" spans="1:34" ht="15" thickBot="1" x14ac:dyDescent="0.35">
      <c r="B20" s="65" t="s">
        <v>223</v>
      </c>
      <c r="C20" s="439"/>
      <c r="D20" s="440"/>
      <c r="F20" s="528"/>
      <c r="G20" s="543"/>
      <c r="H20" s="541"/>
      <c r="I20" s="541"/>
      <c r="J20" s="558"/>
      <c r="K20" s="558"/>
      <c r="L20" s="558"/>
      <c r="M20" s="558"/>
      <c r="N20" s="558"/>
      <c r="O20" s="558"/>
      <c r="P20" s="558"/>
      <c r="Q20" s="558"/>
      <c r="R20" s="558"/>
      <c r="S20" s="558"/>
      <c r="T20" s="543"/>
      <c r="U20" s="548"/>
      <c r="V20" s="558"/>
      <c r="W20" s="558"/>
      <c r="X20" s="558"/>
      <c r="Y20" s="558"/>
      <c r="Z20" s="558"/>
      <c r="AA20" s="558"/>
      <c r="AB20" s="558"/>
      <c r="AC20" s="558"/>
      <c r="AD20" s="558"/>
      <c r="AE20" s="558"/>
      <c r="AF20" s="558"/>
      <c r="AG20" s="558"/>
    </row>
    <row r="21" spans="1:34" ht="29.4" thickBot="1" x14ac:dyDescent="0.35">
      <c r="B21" s="65" t="s">
        <v>119</v>
      </c>
      <c r="C21" s="533" t="s">
        <v>1074</v>
      </c>
      <c r="D21" s="534" t="s">
        <v>1001</v>
      </c>
      <c r="F21" s="528"/>
      <c r="G21" s="559"/>
      <c r="H21" s="1044" t="s">
        <v>989</v>
      </c>
      <c r="I21" s="1045"/>
      <c r="J21" s="1045"/>
      <c r="K21" s="1045"/>
      <c r="L21" s="1045"/>
      <c r="M21" s="1045"/>
      <c r="N21" s="1045"/>
      <c r="O21" s="1045"/>
      <c r="P21" s="1045"/>
      <c r="Q21" s="1045"/>
      <c r="R21" s="1045"/>
      <c r="S21" s="1046"/>
      <c r="T21" s="543"/>
      <c r="U21" s="559"/>
      <c r="V21" s="1048" t="s">
        <v>989</v>
      </c>
      <c r="W21" s="1049"/>
      <c r="X21" s="1049"/>
      <c r="Y21" s="1049"/>
      <c r="Z21" s="1049"/>
      <c r="AA21" s="1049"/>
      <c r="AB21" s="1049"/>
      <c r="AC21" s="1049"/>
      <c r="AD21" s="1049"/>
      <c r="AE21" s="1049"/>
      <c r="AF21" s="1049"/>
      <c r="AG21" s="1050"/>
    </row>
    <row r="22" spans="1:34" x14ac:dyDescent="0.3">
      <c r="B22" s="65" t="s">
        <v>222</v>
      </c>
      <c r="C22" s="901" t="s">
        <v>108</v>
      </c>
      <c r="D22" s="902"/>
      <c r="F22" s="528"/>
      <c r="G22" s="560" t="s">
        <v>1083</v>
      </c>
      <c r="H22" s="1047">
        <v>3</v>
      </c>
      <c r="I22" s="1042"/>
      <c r="J22" s="1041">
        <v>7</v>
      </c>
      <c r="K22" s="1042"/>
      <c r="L22" s="1041">
        <v>14</v>
      </c>
      <c r="M22" s="1042"/>
      <c r="N22" s="1041">
        <v>42</v>
      </c>
      <c r="O22" s="1042"/>
      <c r="P22" s="1041">
        <v>189</v>
      </c>
      <c r="Q22" s="1042"/>
      <c r="R22" s="1041">
        <v>357</v>
      </c>
      <c r="S22" s="1043"/>
      <c r="T22" s="543"/>
      <c r="U22" s="560" t="s">
        <v>1083</v>
      </c>
      <c r="V22" s="1047">
        <v>3</v>
      </c>
      <c r="W22" s="1042"/>
      <c r="X22" s="1041">
        <v>7</v>
      </c>
      <c r="Y22" s="1042"/>
      <c r="Z22" s="1041">
        <v>14</v>
      </c>
      <c r="AA22" s="1042"/>
      <c r="AB22" s="1041">
        <v>42</v>
      </c>
      <c r="AC22" s="1042"/>
      <c r="AD22" s="1041">
        <v>189</v>
      </c>
      <c r="AE22" s="1042"/>
      <c r="AF22" s="1041">
        <v>357</v>
      </c>
      <c r="AG22" s="1043"/>
    </row>
    <row r="23" spans="1:34" x14ac:dyDescent="0.3">
      <c r="B23" s="65" t="s">
        <v>910</v>
      </c>
      <c r="C23" s="446">
        <v>8.7499999999999992E-6</v>
      </c>
      <c r="D23" s="535"/>
      <c r="F23" s="528"/>
      <c r="G23" s="561" t="s">
        <v>990</v>
      </c>
      <c r="H23" s="588">
        <v>1.0092659135769533</v>
      </c>
      <c r="I23" s="589">
        <v>0.17</v>
      </c>
      <c r="J23" s="588">
        <v>1.4739506468867813</v>
      </c>
      <c r="K23" s="589">
        <v>0.24</v>
      </c>
      <c r="L23" s="588">
        <v>1.821557186169986</v>
      </c>
      <c r="M23" s="589">
        <v>0.3</v>
      </c>
      <c r="N23" s="588">
        <v>2.157879667120135</v>
      </c>
      <c r="O23" s="589">
        <v>0.34</v>
      </c>
      <c r="P23" s="588">
        <v>2.6357978797901969</v>
      </c>
      <c r="Q23" s="589">
        <v>0.43</v>
      </c>
      <c r="R23" s="590">
        <v>3.0003509711083955</v>
      </c>
      <c r="S23" s="591">
        <v>0.5</v>
      </c>
      <c r="T23" s="543"/>
      <c r="U23" s="565" t="s">
        <v>990</v>
      </c>
      <c r="V23" s="592">
        <v>2.2541702503369714</v>
      </c>
      <c r="W23" s="589">
        <v>0.4</v>
      </c>
      <c r="X23" s="590">
        <v>2.5355228540676116</v>
      </c>
      <c r="Y23" s="589">
        <v>0.4</v>
      </c>
      <c r="Z23" s="590">
        <v>2.6945635162925896</v>
      </c>
      <c r="AA23" s="589">
        <v>0.4</v>
      </c>
      <c r="AB23" s="590">
        <v>2.8318365704767623</v>
      </c>
      <c r="AC23" s="589">
        <v>0.5</v>
      </c>
      <c r="AD23" s="590">
        <v>2.9875638138962066</v>
      </c>
      <c r="AE23" s="589">
        <v>0.5</v>
      </c>
      <c r="AF23" s="590">
        <v>3.099596999190128</v>
      </c>
      <c r="AG23" s="591">
        <v>0.5</v>
      </c>
    </row>
    <row r="24" spans="1:34" x14ac:dyDescent="0.3">
      <c r="B24" s="65" t="s">
        <v>879</v>
      </c>
      <c r="C24" s="533" t="s">
        <v>1075</v>
      </c>
      <c r="D24" s="534" t="s">
        <v>1076</v>
      </c>
      <c r="F24" s="528"/>
      <c r="G24" s="568" t="s">
        <v>991</v>
      </c>
      <c r="H24" s="588">
        <v>4.807166494137519E-3</v>
      </c>
      <c r="I24" s="593">
        <v>9.2000000000000003E-4</v>
      </c>
      <c r="J24" s="588">
        <v>1.1802685123926456E-2</v>
      </c>
      <c r="K24" s="593">
        <v>2.2000000000000001E-3</v>
      </c>
      <c r="L24" s="588">
        <v>1.9378473042927023E-2</v>
      </c>
      <c r="M24" s="593">
        <v>3.7000000000000002E-3</v>
      </c>
      <c r="N24" s="588">
        <v>2.0686842232751631E-2</v>
      </c>
      <c r="O24" s="593">
        <v>3.8E-3</v>
      </c>
      <c r="P24" s="588">
        <v>9.9840989727860166E-2</v>
      </c>
      <c r="Q24" s="593">
        <v>1.9E-2</v>
      </c>
      <c r="R24" s="588">
        <v>0.17719625647312345</v>
      </c>
      <c r="S24" s="591">
        <v>3.4000000000000002E-2</v>
      </c>
      <c r="T24" s="543"/>
      <c r="U24" s="565" t="s">
        <v>991</v>
      </c>
      <c r="V24" s="594">
        <v>2.93384585956055E-2</v>
      </c>
      <c r="W24" s="593">
        <v>0</v>
      </c>
      <c r="X24" s="588">
        <v>4.1935886000019983E-2</v>
      </c>
      <c r="Y24" s="593">
        <v>0</v>
      </c>
      <c r="Z24" s="588">
        <v>5.8275559187529323E-2</v>
      </c>
      <c r="AA24" s="593">
        <v>0</v>
      </c>
      <c r="AB24" s="588">
        <v>6.5181448856907728E-2</v>
      </c>
      <c r="AC24" s="593">
        <v>0</v>
      </c>
      <c r="AD24" s="588">
        <v>7.9003558244801653E-2</v>
      </c>
      <c r="AE24" s="593">
        <v>0</v>
      </c>
      <c r="AF24" s="588">
        <v>0.1651407450776238</v>
      </c>
      <c r="AG24" s="591">
        <v>0</v>
      </c>
    </row>
    <row r="25" spans="1:34" x14ac:dyDescent="0.3">
      <c r="B25" s="65" t="s">
        <v>56</v>
      </c>
      <c r="C25" s="901" t="s">
        <v>909</v>
      </c>
      <c r="D25" s="902"/>
      <c r="F25" s="528"/>
      <c r="G25" s="568" t="s">
        <v>992</v>
      </c>
      <c r="H25" s="595">
        <v>0.76255344398246638</v>
      </c>
      <c r="I25" s="596"/>
      <c r="J25" s="595">
        <v>0.9992185379296078</v>
      </c>
      <c r="K25" s="596"/>
      <c r="L25" s="595">
        <v>1.2391198639404464</v>
      </c>
      <c r="M25" s="596"/>
      <c r="N25" s="595">
        <v>1.2477954772065967</v>
      </c>
      <c r="O25" s="596"/>
      <c r="P25" s="595">
        <v>1.472511043077537</v>
      </c>
      <c r="Q25" s="596"/>
      <c r="R25" s="595">
        <v>1.5316706515467782</v>
      </c>
      <c r="S25" s="597"/>
      <c r="T25" s="543"/>
      <c r="U25" s="565" t="s">
        <v>992</v>
      </c>
      <c r="V25" s="594">
        <v>0.79846489346722394</v>
      </c>
      <c r="W25" s="593">
        <v>0.2</v>
      </c>
      <c r="X25" s="588">
        <v>0.85426710962319785</v>
      </c>
      <c r="Y25" s="593">
        <v>0.3</v>
      </c>
      <c r="Z25" s="588">
        <v>0.89880325603859612</v>
      </c>
      <c r="AA25" s="593">
        <v>0.3</v>
      </c>
      <c r="AB25" s="588">
        <v>1.0105786380943835</v>
      </c>
      <c r="AC25" s="593">
        <v>0.5</v>
      </c>
      <c r="AD25" s="588">
        <v>1.0128361469597442</v>
      </c>
      <c r="AE25" s="593">
        <v>0.3</v>
      </c>
      <c r="AF25" s="588">
        <v>0.98455049603148581</v>
      </c>
      <c r="AG25" s="591">
        <v>0.3</v>
      </c>
    </row>
    <row r="26" spans="1:34" ht="15" thickBot="1" x14ac:dyDescent="0.35">
      <c r="B26" s="66" t="s">
        <v>220</v>
      </c>
      <c r="C26" s="903" t="s">
        <v>984</v>
      </c>
      <c r="D26" s="904"/>
      <c r="F26" s="528"/>
      <c r="G26" s="568" t="s">
        <v>993</v>
      </c>
      <c r="H26" s="588">
        <v>0</v>
      </c>
      <c r="I26" s="593">
        <v>0</v>
      </c>
      <c r="J26" s="588">
        <v>0</v>
      </c>
      <c r="K26" s="593">
        <v>0</v>
      </c>
      <c r="L26" s="588">
        <v>0</v>
      </c>
      <c r="M26" s="593">
        <v>0</v>
      </c>
      <c r="N26" s="588">
        <v>0</v>
      </c>
      <c r="O26" s="593">
        <v>0</v>
      </c>
      <c r="P26" s="588">
        <v>0</v>
      </c>
      <c r="Q26" s="593">
        <v>0</v>
      </c>
      <c r="R26" s="588">
        <v>0</v>
      </c>
      <c r="S26" s="591">
        <v>0</v>
      </c>
      <c r="T26" s="543"/>
      <c r="U26" s="565" t="s">
        <v>993</v>
      </c>
      <c r="V26" s="598">
        <v>0</v>
      </c>
      <c r="W26" s="596"/>
      <c r="X26" s="588">
        <v>0</v>
      </c>
      <c r="Y26" s="593"/>
      <c r="Z26" s="588">
        <v>0</v>
      </c>
      <c r="AA26" s="593"/>
      <c r="AB26" s="599">
        <v>0</v>
      </c>
      <c r="AC26" s="600"/>
      <c r="AD26" s="599">
        <v>0</v>
      </c>
      <c r="AE26" s="600"/>
      <c r="AF26" s="599">
        <v>0</v>
      </c>
      <c r="AG26" s="601"/>
    </row>
    <row r="27" spans="1:34" ht="51.75" customHeight="1" x14ac:dyDescent="0.3">
      <c r="B27" s="945" t="s">
        <v>1003</v>
      </c>
      <c r="C27" s="945"/>
      <c r="D27" s="945"/>
      <c r="F27" s="528"/>
      <c r="G27" s="568" t="s">
        <v>994</v>
      </c>
      <c r="H27" s="595">
        <v>1.9287331885355196E-3</v>
      </c>
      <c r="I27" s="596"/>
      <c r="J27" s="595">
        <v>2.069448408303642E-3</v>
      </c>
      <c r="K27" s="596"/>
      <c r="L27" s="595">
        <v>2.0984898556046269E-3</v>
      </c>
      <c r="M27" s="596"/>
      <c r="N27" s="595">
        <v>2.1098870218067209E-3</v>
      </c>
      <c r="O27" s="596"/>
      <c r="P27" s="588">
        <v>-1.0542385320300824E-2</v>
      </c>
      <c r="Q27" s="790"/>
      <c r="R27" s="604">
        <v>-8.8586801899577461E-2</v>
      </c>
      <c r="S27" s="605"/>
      <c r="T27" s="543"/>
      <c r="U27" s="565" t="s">
        <v>994</v>
      </c>
      <c r="V27" s="594">
        <v>1.6075530207080881E-3</v>
      </c>
      <c r="W27" s="593"/>
      <c r="X27" s="588">
        <v>1.5979009376205888E-3</v>
      </c>
      <c r="Y27" s="593"/>
      <c r="Z27" s="588">
        <v>1.6430034366808222E-2</v>
      </c>
      <c r="AA27" s="593"/>
      <c r="AB27" s="588">
        <v>3.4495209613166853E-3</v>
      </c>
      <c r="AC27" s="593"/>
      <c r="AD27" s="588">
        <v>-2.3264976509877425E-2</v>
      </c>
      <c r="AE27" s="593"/>
      <c r="AF27" s="588">
        <v>-1.5142379420635468E-2</v>
      </c>
      <c r="AG27" s="591"/>
    </row>
    <row r="28" spans="1:34" x14ac:dyDescent="0.3">
      <c r="B28" s="43"/>
      <c r="C28" s="36"/>
      <c r="D28" s="36"/>
      <c r="F28" s="528"/>
      <c r="G28" s="568" t="s">
        <v>995</v>
      </c>
      <c r="H28" s="588">
        <v>2.1369831133079402</v>
      </c>
      <c r="I28" s="593">
        <v>0.54</v>
      </c>
      <c r="J28" s="588">
        <v>3.6092860434309322</v>
      </c>
      <c r="K28" s="593">
        <v>0.88</v>
      </c>
      <c r="L28" s="588">
        <v>6.2052188987396466</v>
      </c>
      <c r="M28" s="593">
        <v>1.5</v>
      </c>
      <c r="N28" s="588">
        <v>10.785647254072135</v>
      </c>
      <c r="O28" s="593">
        <v>2.2999999999999998</v>
      </c>
      <c r="P28" s="791">
        <v>7.3094361609574472</v>
      </c>
      <c r="Q28" s="792">
        <v>1.9</v>
      </c>
      <c r="R28" s="791">
        <v>6.015750036896196</v>
      </c>
      <c r="S28" s="793">
        <v>2.2999999999999998</v>
      </c>
      <c r="T28" s="543"/>
      <c r="U28" s="565" t="s">
        <v>995</v>
      </c>
      <c r="V28" s="598">
        <v>11.782235569704817</v>
      </c>
      <c r="W28" s="596">
        <v>2.9</v>
      </c>
      <c r="X28" s="595">
        <v>13.367219672914409</v>
      </c>
      <c r="Y28" s="596">
        <v>3.3</v>
      </c>
      <c r="Z28" s="595">
        <v>14.412813390160469</v>
      </c>
      <c r="AA28" s="596">
        <v>3.5</v>
      </c>
      <c r="AB28" s="595">
        <v>15.642246390240114</v>
      </c>
      <c r="AC28" s="596">
        <v>3.8</v>
      </c>
      <c r="AD28" s="602">
        <v>15.60592149969392</v>
      </c>
      <c r="AE28" s="603">
        <v>3.8</v>
      </c>
      <c r="AF28" s="604">
        <v>15.629265236029832</v>
      </c>
      <c r="AG28" s="605">
        <v>5</v>
      </c>
    </row>
    <row r="29" spans="1:34" s="149" customFormat="1" ht="18.600000000000001" thickBot="1" x14ac:dyDescent="0.3">
      <c r="A29" s="42" t="s">
        <v>121</v>
      </c>
      <c r="B29" s="430" t="s">
        <v>226</v>
      </c>
      <c r="C29" s="18"/>
      <c r="D29" s="18"/>
      <c r="F29" s="551"/>
      <c r="G29" s="568" t="s">
        <v>996</v>
      </c>
      <c r="H29" s="588">
        <v>8.556626866687439E-2</v>
      </c>
      <c r="I29" s="593">
        <v>0.03</v>
      </c>
      <c r="J29" s="588">
        <v>9.1948906816351927E-2</v>
      </c>
      <c r="K29" s="593">
        <v>3.2000000000000001E-2</v>
      </c>
      <c r="L29" s="588">
        <v>9.5757834117905158E-2</v>
      </c>
      <c r="M29" s="593">
        <v>3.3000000000000002E-2</v>
      </c>
      <c r="N29" s="588">
        <v>9.48366676891539E-2</v>
      </c>
      <c r="O29" s="593">
        <v>3.3000000000000002E-2</v>
      </c>
      <c r="P29" s="791">
        <v>0.10108213969121725</v>
      </c>
      <c r="Q29" s="792">
        <v>3.5000000000000003E-2</v>
      </c>
      <c r="R29" s="791">
        <v>0.14775474173608552</v>
      </c>
      <c r="S29" s="793">
        <v>5.1999999999999998E-2</v>
      </c>
      <c r="T29" s="549"/>
      <c r="U29" s="565" t="s">
        <v>996</v>
      </c>
      <c r="V29" s="594">
        <v>1.5283454810539394E-2</v>
      </c>
      <c r="W29" s="593">
        <v>0</v>
      </c>
      <c r="X29" s="588">
        <v>2.0811142246627539E-2</v>
      </c>
      <c r="Y29" s="593">
        <v>0</v>
      </c>
      <c r="Z29" s="588">
        <v>3.7374967983507486E-2</v>
      </c>
      <c r="AA29" s="593">
        <v>0</v>
      </c>
      <c r="AB29" s="588">
        <v>2.9186918208714933E-2</v>
      </c>
      <c r="AC29" s="593">
        <v>0</v>
      </c>
      <c r="AD29" s="588">
        <v>2.65562614874387E-3</v>
      </c>
      <c r="AE29" s="593">
        <v>0</v>
      </c>
      <c r="AF29" s="588">
        <v>1.1486575841335519E-2</v>
      </c>
      <c r="AG29" s="591">
        <v>0</v>
      </c>
      <c r="AH29" s="550"/>
    </row>
    <row r="30" spans="1:34" ht="15" thickBot="1" x14ac:dyDescent="0.35">
      <c r="A30" s="149"/>
      <c r="B30" s="67"/>
      <c r="C30" s="435" t="str">
        <f>C$6</f>
        <v xml:space="preserve">Intact </v>
      </c>
      <c r="D30" s="23" t="str">
        <f>D$6</f>
        <v>Declad</v>
      </c>
      <c r="F30" s="528"/>
      <c r="G30" s="568" t="s">
        <v>997</v>
      </c>
      <c r="H30" s="595">
        <v>1.6224182235619427E-2</v>
      </c>
      <c r="I30" s="596"/>
      <c r="J30" s="595">
        <v>2.081022003892689E-2</v>
      </c>
      <c r="K30" s="596"/>
      <c r="L30" s="595">
        <v>2.5397940215479035E-2</v>
      </c>
      <c r="M30" s="596"/>
      <c r="N30" s="595">
        <v>2.5572528962002294E-2</v>
      </c>
      <c r="O30" s="596"/>
      <c r="P30" s="791">
        <v>2.0664999424498846E-2</v>
      </c>
      <c r="Q30" s="792"/>
      <c r="R30" s="791">
        <v>-4.9271581727280675E-2</v>
      </c>
      <c r="S30" s="793"/>
      <c r="T30" s="487"/>
      <c r="U30" s="565" t="s">
        <v>997</v>
      </c>
      <c r="V30" s="594">
        <v>2.3075055305546849E-2</v>
      </c>
      <c r="W30" s="593"/>
      <c r="X30" s="588">
        <v>2.4781311180016124E-2</v>
      </c>
      <c r="Y30" s="593"/>
      <c r="Z30" s="588">
        <v>4.0255566680596426E-2</v>
      </c>
      <c r="AA30" s="593">
        <v>0</v>
      </c>
      <c r="AB30" s="588">
        <v>3.1204112042005922E-2</v>
      </c>
      <c r="AC30" s="593">
        <v>0</v>
      </c>
      <c r="AD30" s="588">
        <v>3.8610214005205768E-3</v>
      </c>
      <c r="AE30" s="593">
        <v>0</v>
      </c>
      <c r="AF30" s="588">
        <v>1.3140706691383217E-2</v>
      </c>
      <c r="AG30" s="591">
        <v>0</v>
      </c>
    </row>
    <row r="31" spans="1:34" x14ac:dyDescent="0.3">
      <c r="B31" s="29" t="s">
        <v>2</v>
      </c>
      <c r="C31" s="899" t="s">
        <v>27</v>
      </c>
      <c r="D31" s="900"/>
      <c r="F31" s="528"/>
      <c r="G31" s="568" t="s">
        <v>998</v>
      </c>
      <c r="H31" s="588">
        <v>7.8545573195478058E-2</v>
      </c>
      <c r="I31" s="593">
        <v>2.7E-2</v>
      </c>
      <c r="J31" s="588">
        <v>9.1191681181624878E-2</v>
      </c>
      <c r="K31" s="593">
        <v>3.2000000000000001E-2</v>
      </c>
      <c r="L31" s="588">
        <v>0.10993379816629301</v>
      </c>
      <c r="M31" s="593">
        <v>3.9E-2</v>
      </c>
      <c r="N31" s="588">
        <v>0.24032572244303846</v>
      </c>
      <c r="O31" s="593">
        <v>8.2000000000000003E-2</v>
      </c>
      <c r="P31" s="791">
        <v>0.38875162220390685</v>
      </c>
      <c r="Q31" s="792">
        <v>0.13</v>
      </c>
      <c r="R31" s="791">
        <v>0.34883175621886409</v>
      </c>
      <c r="S31" s="793">
        <v>0.12</v>
      </c>
      <c r="T31" s="487"/>
      <c r="U31" s="565" t="s">
        <v>998</v>
      </c>
      <c r="V31" s="594">
        <v>0.27296826346457198</v>
      </c>
      <c r="W31" s="593">
        <v>0.1</v>
      </c>
      <c r="X31" s="588">
        <v>0.37925799968731133</v>
      </c>
      <c r="Y31" s="593">
        <v>0.1</v>
      </c>
      <c r="Z31" s="588">
        <v>0.54994244080880672</v>
      </c>
      <c r="AA31" s="593">
        <v>0.2</v>
      </c>
      <c r="AB31" s="588">
        <v>0.42095539178163799</v>
      </c>
      <c r="AC31" s="593">
        <v>0.1</v>
      </c>
      <c r="AD31" s="588">
        <v>0.37377777294341763</v>
      </c>
      <c r="AE31" s="593">
        <v>0.1</v>
      </c>
      <c r="AF31" s="588">
        <v>0.38290420706564821</v>
      </c>
      <c r="AG31" s="591">
        <v>0.1</v>
      </c>
    </row>
    <row r="32" spans="1:34" ht="32.25" customHeight="1" x14ac:dyDescent="0.3">
      <c r="B32" s="53" t="s">
        <v>11</v>
      </c>
      <c r="C32" s="901" t="s">
        <v>988</v>
      </c>
      <c r="D32" s="902"/>
      <c r="F32" s="547"/>
      <c r="G32" s="568" t="s">
        <v>999</v>
      </c>
      <c r="H32" s="588">
        <v>7.5838391702338026E-2</v>
      </c>
      <c r="I32" s="593">
        <v>2.5999999999999999E-2</v>
      </c>
      <c r="J32" s="588">
        <v>8.8017516052439945E-2</v>
      </c>
      <c r="K32" s="593">
        <v>0.03</v>
      </c>
      <c r="L32" s="588">
        <v>0.10674501770521401</v>
      </c>
      <c r="M32" s="593">
        <v>3.6999999999999998E-2</v>
      </c>
      <c r="N32" s="588">
        <v>0.23270161544725584</v>
      </c>
      <c r="O32" s="593">
        <v>7.9000000000000001E-2</v>
      </c>
      <c r="P32" s="791">
        <v>0.3814697774485748</v>
      </c>
      <c r="Q32" s="792">
        <v>0.13</v>
      </c>
      <c r="R32" s="791">
        <v>0.34791514426600861</v>
      </c>
      <c r="S32" s="793">
        <v>0.12</v>
      </c>
      <c r="T32" s="487"/>
      <c r="U32" s="565" t="s">
        <v>999</v>
      </c>
      <c r="V32" s="594">
        <v>0.26220848652928602</v>
      </c>
      <c r="W32" s="593">
        <v>0.1</v>
      </c>
      <c r="X32" s="588">
        <v>0.36657656996262239</v>
      </c>
      <c r="Y32" s="593">
        <v>0.1</v>
      </c>
      <c r="Z32" s="588">
        <v>0.53371366562957223</v>
      </c>
      <c r="AA32" s="593">
        <v>0.2</v>
      </c>
      <c r="AB32" s="588">
        <v>0.40670557946732361</v>
      </c>
      <c r="AC32" s="593">
        <v>0.1</v>
      </c>
      <c r="AD32" s="588">
        <v>0.36035160699257074</v>
      </c>
      <c r="AE32" s="593">
        <v>0.1</v>
      </c>
      <c r="AF32" s="588">
        <v>0.36965244155972565</v>
      </c>
      <c r="AG32" s="591">
        <v>0.1</v>
      </c>
    </row>
    <row r="33" spans="1:33" ht="15" customHeight="1" thickBot="1" x14ac:dyDescent="0.35">
      <c r="B33" s="30" t="s">
        <v>12</v>
      </c>
      <c r="C33" s="901">
        <v>365</v>
      </c>
      <c r="D33" s="902"/>
      <c r="F33" s="528"/>
      <c r="G33" s="582" t="s">
        <v>1000</v>
      </c>
      <c r="H33" s="606">
        <v>6.7888806338934862E-2</v>
      </c>
      <c r="I33" s="607">
        <v>2.4E-2</v>
      </c>
      <c r="J33" s="608">
        <v>7.847943634755046E-2</v>
      </c>
      <c r="K33" s="607">
        <v>2.7E-2</v>
      </c>
      <c r="L33" s="608">
        <v>9.465563882017948E-2</v>
      </c>
      <c r="M33" s="607">
        <v>3.3000000000000002E-2</v>
      </c>
      <c r="N33" s="608">
        <v>0.2030583949655845</v>
      </c>
      <c r="O33" s="607">
        <v>7.0999999999999994E-2</v>
      </c>
      <c r="P33" s="608">
        <v>0.32672294854323508</v>
      </c>
      <c r="Q33" s="607">
        <v>0.11</v>
      </c>
      <c r="R33" s="608">
        <v>0.28747747039057553</v>
      </c>
      <c r="S33" s="609">
        <v>0.1</v>
      </c>
      <c r="T33" s="487"/>
      <c r="U33" s="587" t="s">
        <v>1000</v>
      </c>
      <c r="V33" s="606">
        <v>0.22563611519333926</v>
      </c>
      <c r="W33" s="607">
        <v>0.1</v>
      </c>
      <c r="X33" s="608">
        <v>0.31276553465923895</v>
      </c>
      <c r="Y33" s="607">
        <v>0.1</v>
      </c>
      <c r="Z33" s="608">
        <v>0.45420182694352501</v>
      </c>
      <c r="AA33" s="607">
        <v>0.2</v>
      </c>
      <c r="AB33" s="608">
        <v>0.34740316457819775</v>
      </c>
      <c r="AC33" s="607">
        <v>0.1</v>
      </c>
      <c r="AD33" s="608">
        <v>0.3035419458356296</v>
      </c>
      <c r="AE33" s="607">
        <v>0.1</v>
      </c>
      <c r="AF33" s="608">
        <v>0.31277792160627849</v>
      </c>
      <c r="AG33" s="609">
        <v>0.1</v>
      </c>
    </row>
    <row r="34" spans="1:33" x14ac:dyDescent="0.3">
      <c r="B34" s="30" t="s">
        <v>23</v>
      </c>
      <c r="C34" s="901" t="s">
        <v>24</v>
      </c>
      <c r="D34" s="902"/>
      <c r="F34" s="528"/>
      <c r="G34" s="487"/>
      <c r="H34" s="487"/>
      <c r="I34" s="487"/>
      <c r="J34" s="487"/>
      <c r="K34" s="487"/>
      <c r="L34" s="487"/>
      <c r="M34" s="487"/>
      <c r="N34" s="487"/>
      <c r="O34" s="487"/>
      <c r="P34" s="487"/>
      <c r="Q34" s="487"/>
      <c r="R34" s="487"/>
      <c r="S34" s="487"/>
      <c r="T34" s="487"/>
      <c r="U34" s="487"/>
      <c r="V34" s="487"/>
      <c r="W34" s="487"/>
      <c r="X34" s="487"/>
      <c r="Y34" s="487"/>
      <c r="Z34" s="487"/>
      <c r="AA34" s="487"/>
      <c r="AB34" s="487"/>
      <c r="AC34" s="487"/>
      <c r="AD34" s="487"/>
      <c r="AE34" s="487"/>
      <c r="AF34" s="487"/>
      <c r="AG34" s="487"/>
    </row>
    <row r="35" spans="1:33" x14ac:dyDescent="0.3">
      <c r="B35" s="30" t="s">
        <v>4</v>
      </c>
      <c r="C35" s="901" t="s">
        <v>21</v>
      </c>
      <c r="D35" s="902"/>
      <c r="F35" s="528"/>
      <c r="G35" s="487"/>
      <c r="H35" s="487"/>
      <c r="I35" s="487"/>
      <c r="J35" s="487"/>
      <c r="K35" s="487"/>
      <c r="L35" s="487"/>
      <c r="M35" s="487"/>
      <c r="N35" s="487"/>
      <c r="O35" s="487"/>
      <c r="P35" s="487"/>
      <c r="Q35" s="487"/>
      <c r="R35" s="487"/>
      <c r="S35" s="487"/>
      <c r="T35" s="487"/>
      <c r="U35" s="487"/>
      <c r="V35" s="487"/>
      <c r="W35" s="487"/>
      <c r="X35" s="487"/>
      <c r="Y35" s="487"/>
      <c r="Z35" s="487"/>
      <c r="AA35" s="487"/>
      <c r="AB35" s="487"/>
      <c r="AC35" s="487"/>
      <c r="AD35" s="487"/>
      <c r="AE35" s="487"/>
      <c r="AF35" s="487"/>
      <c r="AG35" s="487"/>
    </row>
    <row r="36" spans="1:33" x14ac:dyDescent="0.3">
      <c r="B36" s="30" t="s">
        <v>3</v>
      </c>
      <c r="C36" s="901" t="s">
        <v>985</v>
      </c>
      <c r="D36" s="902"/>
      <c r="F36" s="528"/>
      <c r="G36" s="487"/>
      <c r="H36" s="487"/>
      <c r="I36" s="487"/>
      <c r="J36" s="487"/>
      <c r="K36" s="487"/>
      <c r="L36" s="487"/>
      <c r="M36" s="487"/>
      <c r="N36" s="487"/>
      <c r="O36" s="487"/>
      <c r="P36" s="487"/>
      <c r="Q36" s="487"/>
      <c r="R36" s="487"/>
      <c r="S36" s="487"/>
      <c r="T36" s="487"/>
      <c r="U36" s="487"/>
      <c r="V36" s="487"/>
      <c r="W36" s="487"/>
      <c r="X36" s="487"/>
      <c r="Y36" s="487"/>
      <c r="Z36" s="487"/>
      <c r="AA36" s="487"/>
      <c r="AB36" s="487"/>
      <c r="AC36" s="487"/>
      <c r="AD36" s="487"/>
      <c r="AE36" s="487"/>
      <c r="AF36" s="487"/>
      <c r="AG36" s="487"/>
    </row>
    <row r="37" spans="1:33" x14ac:dyDescent="0.3">
      <c r="B37" s="30" t="s">
        <v>229</v>
      </c>
      <c r="C37" s="901" t="s">
        <v>1006</v>
      </c>
      <c r="D37" s="902"/>
      <c r="F37" s="528"/>
      <c r="G37" s="487"/>
      <c r="H37" s="487"/>
      <c r="I37" s="487"/>
      <c r="J37" s="487"/>
      <c r="K37" s="487"/>
      <c r="L37" s="487"/>
      <c r="M37" s="487"/>
      <c r="N37" s="487"/>
      <c r="O37" s="487"/>
      <c r="P37" s="487"/>
      <c r="Q37" s="487"/>
      <c r="R37" s="487"/>
      <c r="S37" s="487"/>
      <c r="T37" s="487"/>
      <c r="U37" s="487"/>
      <c r="V37" s="487"/>
      <c r="W37" s="487"/>
      <c r="X37" s="487"/>
      <c r="Y37" s="487"/>
      <c r="Z37" s="487"/>
      <c r="AA37" s="487"/>
      <c r="AB37" s="487"/>
      <c r="AC37" s="487"/>
      <c r="AD37" s="487"/>
      <c r="AE37" s="487"/>
      <c r="AF37" s="487"/>
      <c r="AG37" s="487"/>
    </row>
    <row r="38" spans="1:33" ht="15" thickBot="1" x14ac:dyDescent="0.35">
      <c r="B38" s="498" t="s">
        <v>220</v>
      </c>
      <c r="C38" s="500"/>
      <c r="D38" s="501"/>
      <c r="F38" s="528"/>
      <c r="G38" s="487"/>
      <c r="H38" s="487"/>
      <c r="I38" s="487"/>
      <c r="J38" s="487"/>
      <c r="K38" s="487"/>
      <c r="L38" s="487"/>
      <c r="M38" s="487"/>
      <c r="N38" s="487"/>
      <c r="O38" s="487"/>
      <c r="P38" s="487"/>
      <c r="Q38" s="487"/>
      <c r="R38" s="487"/>
      <c r="S38" s="487"/>
      <c r="T38" s="487"/>
      <c r="U38" s="487"/>
      <c r="V38" s="487"/>
      <c r="W38" s="487"/>
      <c r="X38" s="487"/>
      <c r="Y38" s="487"/>
      <c r="Z38" s="487"/>
      <c r="AA38" s="487"/>
      <c r="AB38" s="487"/>
      <c r="AC38" s="487"/>
      <c r="AD38" s="487"/>
      <c r="AE38" s="487"/>
      <c r="AF38" s="487"/>
      <c r="AG38" s="487"/>
    </row>
    <row r="39" spans="1:33" ht="41.25" customHeight="1" x14ac:dyDescent="0.3">
      <c r="B39" s="945" t="s">
        <v>1007</v>
      </c>
      <c r="C39" s="945"/>
      <c r="D39" s="945"/>
      <c r="F39" s="528"/>
      <c r="G39" s="487"/>
      <c r="H39" s="487"/>
      <c r="I39" s="487"/>
      <c r="J39" s="487"/>
      <c r="K39" s="487"/>
      <c r="L39" s="487"/>
      <c r="M39" s="487"/>
      <c r="N39" s="487"/>
      <c r="O39" s="487"/>
      <c r="P39" s="487"/>
      <c r="Q39" s="487"/>
      <c r="R39" s="487"/>
      <c r="S39" s="487"/>
      <c r="T39" s="487"/>
      <c r="U39" s="487"/>
      <c r="V39" s="487"/>
      <c r="W39" s="487"/>
      <c r="X39" s="487"/>
      <c r="Y39" s="487"/>
      <c r="Z39" s="487"/>
      <c r="AA39" s="487"/>
      <c r="AB39" s="487"/>
      <c r="AC39" s="487"/>
      <c r="AD39" s="487"/>
      <c r="AE39" s="487"/>
      <c r="AF39" s="487"/>
      <c r="AG39" s="487"/>
    </row>
    <row r="40" spans="1:33" ht="15.75" customHeight="1" x14ac:dyDescent="0.3">
      <c r="B40" s="28"/>
      <c r="F40" s="528"/>
      <c r="G40" s="487"/>
      <c r="H40" s="487"/>
      <c r="I40" s="487"/>
      <c r="J40" s="487"/>
      <c r="K40" s="487"/>
      <c r="L40" s="487"/>
      <c r="M40" s="487"/>
      <c r="N40" s="487"/>
      <c r="O40" s="487"/>
      <c r="P40" s="487"/>
      <c r="Q40" s="487"/>
      <c r="R40" s="487"/>
      <c r="S40" s="487"/>
      <c r="T40" s="487"/>
      <c r="U40" s="487"/>
      <c r="V40" s="487"/>
      <c r="W40" s="487"/>
      <c r="X40" s="487"/>
      <c r="Y40" s="487"/>
      <c r="Z40" s="487"/>
      <c r="AA40" s="487"/>
      <c r="AB40" s="487"/>
      <c r="AC40" s="487"/>
      <c r="AD40" s="487"/>
      <c r="AE40" s="487"/>
      <c r="AF40" s="487"/>
      <c r="AG40" s="487"/>
    </row>
    <row r="41" spans="1:33" ht="16.2" thickBot="1" x14ac:dyDescent="0.35">
      <c r="A41" s="42" t="s">
        <v>121</v>
      </c>
      <c r="B41" s="430" t="s">
        <v>227</v>
      </c>
      <c r="F41" s="528"/>
      <c r="G41" s="487"/>
      <c r="H41" s="487"/>
      <c r="I41" s="487"/>
      <c r="J41" s="487"/>
      <c r="K41" s="487"/>
      <c r="L41" s="487"/>
      <c r="M41" s="487"/>
      <c r="N41" s="487"/>
      <c r="O41" s="487"/>
      <c r="P41" s="487"/>
      <c r="Q41" s="487"/>
      <c r="R41" s="487"/>
      <c r="S41" s="487"/>
      <c r="T41" s="487"/>
      <c r="U41" s="487"/>
      <c r="V41" s="487"/>
      <c r="W41" s="487"/>
      <c r="X41" s="487"/>
      <c r="Y41" s="487"/>
      <c r="Z41" s="487"/>
      <c r="AA41" s="487"/>
      <c r="AB41" s="487"/>
      <c r="AC41" s="487"/>
      <c r="AD41" s="487"/>
      <c r="AE41" s="487"/>
      <c r="AF41" s="487"/>
      <c r="AG41" s="487"/>
    </row>
    <row r="42" spans="1:33" ht="15" customHeight="1" thickBot="1" x14ac:dyDescent="0.35">
      <c r="B42" s="67"/>
      <c r="C42" s="435" t="str">
        <f>C$6</f>
        <v xml:space="preserve">Intact </v>
      </c>
      <c r="D42" s="23" t="str">
        <f>D$6</f>
        <v>Declad</v>
      </c>
      <c r="F42" s="528"/>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7"/>
      <c r="AG42" s="487"/>
    </row>
    <row r="43" spans="1:33" x14ac:dyDescent="0.3">
      <c r="B43" s="29" t="s">
        <v>13</v>
      </c>
      <c r="C43" s="899" t="s">
        <v>986</v>
      </c>
      <c r="D43" s="900"/>
      <c r="F43" s="528"/>
      <c r="G43" s="487"/>
      <c r="H43" s="487"/>
      <c r="I43" s="487"/>
      <c r="J43" s="487"/>
      <c r="K43" s="487"/>
      <c r="L43" s="487"/>
      <c r="M43" s="487"/>
      <c r="N43" s="487"/>
      <c r="O43" s="487"/>
      <c r="P43" s="487"/>
      <c r="Q43" s="487"/>
      <c r="R43" s="487"/>
      <c r="S43" s="487"/>
      <c r="T43" s="487"/>
      <c r="U43" s="487"/>
      <c r="V43" s="487"/>
      <c r="W43" s="487"/>
      <c r="X43" s="487"/>
      <c r="Y43" s="487"/>
      <c r="Z43" s="487"/>
      <c r="AA43" s="487"/>
      <c r="AB43" s="487"/>
      <c r="AC43" s="487"/>
      <c r="AD43" s="487"/>
      <c r="AE43" s="487"/>
      <c r="AF43" s="487"/>
      <c r="AG43" s="487"/>
    </row>
    <row r="44" spans="1:33" x14ac:dyDescent="0.3">
      <c r="B44" s="53" t="s">
        <v>135</v>
      </c>
      <c r="C44" s="901">
        <v>150</v>
      </c>
      <c r="D44" s="902"/>
      <c r="F44" s="528"/>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7"/>
      <c r="AG44" s="487"/>
    </row>
    <row r="45" spans="1:33" x14ac:dyDescent="0.3">
      <c r="B45" s="96" t="s">
        <v>6</v>
      </c>
      <c r="C45" s="909">
        <v>7.4</v>
      </c>
      <c r="D45" s="910"/>
      <c r="F45" s="528"/>
      <c r="G45" s="487"/>
      <c r="H45" s="487"/>
      <c r="I45" s="487"/>
      <c r="J45" s="487"/>
      <c r="K45" s="487"/>
      <c r="L45" s="487"/>
      <c r="M45" s="487"/>
      <c r="N45" s="487"/>
      <c r="O45" s="487"/>
      <c r="P45" s="487"/>
      <c r="Q45" s="487"/>
      <c r="R45" s="487"/>
      <c r="S45" s="487"/>
      <c r="T45" s="487"/>
      <c r="U45" s="487"/>
      <c r="V45" s="487"/>
      <c r="W45" s="487"/>
      <c r="X45" s="487"/>
      <c r="Y45" s="487"/>
      <c r="Z45" s="487"/>
      <c r="AA45" s="487"/>
      <c r="AB45" s="487"/>
      <c r="AC45" s="487"/>
      <c r="AD45" s="487"/>
      <c r="AE45" s="487"/>
      <c r="AF45" s="487"/>
      <c r="AG45" s="487"/>
    </row>
    <row r="46" spans="1:33" x14ac:dyDescent="0.3">
      <c r="B46" s="106" t="s">
        <v>14</v>
      </c>
      <c r="C46" s="101"/>
      <c r="D46" s="443"/>
      <c r="F46" s="528"/>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7"/>
      <c r="AG46" s="487"/>
    </row>
    <row r="47" spans="1:33" x14ac:dyDescent="0.3">
      <c r="B47" s="106" t="s">
        <v>15</v>
      </c>
      <c r="C47" s="101"/>
      <c r="D47" s="443"/>
      <c r="F47" s="528"/>
      <c r="G47" s="487"/>
      <c r="H47" s="487"/>
      <c r="I47" s="487"/>
      <c r="J47" s="487"/>
      <c r="K47" s="487"/>
      <c r="L47" s="487"/>
      <c r="M47" s="487"/>
      <c r="N47" s="487"/>
      <c r="O47" s="487"/>
      <c r="P47" s="487"/>
      <c r="Q47" s="487"/>
      <c r="R47" s="487"/>
      <c r="S47" s="487"/>
      <c r="T47" s="487"/>
      <c r="U47" s="487"/>
      <c r="V47" s="487"/>
      <c r="W47" s="487"/>
      <c r="X47" s="487"/>
      <c r="Y47" s="487"/>
      <c r="Z47" s="487"/>
      <c r="AA47" s="487"/>
      <c r="AB47" s="487"/>
      <c r="AC47" s="487"/>
      <c r="AD47" s="487"/>
      <c r="AE47" s="487"/>
      <c r="AF47" s="487"/>
      <c r="AG47" s="487"/>
    </row>
    <row r="48" spans="1:33" x14ac:dyDescent="0.3">
      <c r="B48" s="96" t="s">
        <v>7</v>
      </c>
      <c r="C48" s="909" t="s">
        <v>1077</v>
      </c>
      <c r="D48" s="910"/>
      <c r="F48" s="528"/>
      <c r="G48" s="487"/>
      <c r="H48" s="487"/>
      <c r="I48" s="487"/>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7"/>
      <c r="AG48" s="487"/>
    </row>
    <row r="49" spans="1:4" ht="15" thickBot="1" x14ac:dyDescent="0.35">
      <c r="B49" s="127" t="s">
        <v>5</v>
      </c>
      <c r="C49" s="168"/>
      <c r="D49" s="152"/>
    </row>
    <row r="50" spans="1:4" x14ac:dyDescent="0.3">
      <c r="B50" s="43"/>
      <c r="C50" s="36"/>
      <c r="D50" s="36"/>
    </row>
    <row r="51" spans="1:4" x14ac:dyDescent="0.3">
      <c r="B51" s="43"/>
      <c r="C51" s="36"/>
      <c r="D51" s="36"/>
    </row>
    <row r="52" spans="1:4" ht="16.2" thickBot="1" x14ac:dyDescent="0.35">
      <c r="A52" s="42" t="s">
        <v>121</v>
      </c>
      <c r="B52" s="430" t="s">
        <v>230</v>
      </c>
      <c r="C52" s="36"/>
      <c r="D52" s="36"/>
    </row>
    <row r="53" spans="1:4" x14ac:dyDescent="0.3">
      <c r="B53" s="67"/>
      <c r="C53" s="435" t="str">
        <f>C$6</f>
        <v xml:space="preserve">Intact </v>
      </c>
      <c r="D53" s="23" t="str">
        <f>D$6</f>
        <v>Declad</v>
      </c>
    </row>
    <row r="54" spans="1:4" x14ac:dyDescent="0.3">
      <c r="B54" s="30" t="s">
        <v>34</v>
      </c>
      <c r="C54" s="439" t="s">
        <v>112</v>
      </c>
      <c r="D54" s="440" t="s">
        <v>21</v>
      </c>
    </row>
    <row r="55" spans="1:4" x14ac:dyDescent="0.3">
      <c r="B55" s="30" t="s">
        <v>130</v>
      </c>
      <c r="C55" s="901" t="s">
        <v>1004</v>
      </c>
      <c r="D55" s="902"/>
    </row>
    <row r="56" spans="1:4" ht="15" thickBot="1" x14ac:dyDescent="0.35">
      <c r="B56" s="31" t="s">
        <v>131</v>
      </c>
      <c r="C56" s="903" t="s">
        <v>1005</v>
      </c>
      <c r="D56" s="904"/>
    </row>
    <row r="57" spans="1:4" x14ac:dyDescent="0.3">
      <c r="B57" s="43"/>
      <c r="C57" s="36"/>
      <c r="D57" s="36"/>
    </row>
    <row r="59" spans="1:4" ht="16.2" thickBot="1" x14ac:dyDescent="0.35">
      <c r="A59" s="42" t="s">
        <v>121</v>
      </c>
      <c r="B59" s="430" t="s">
        <v>228</v>
      </c>
    </row>
    <row r="60" spans="1:4" ht="15" thickBot="1" x14ac:dyDescent="0.35">
      <c r="B60" s="67"/>
      <c r="C60" s="435" t="str">
        <f>C$6</f>
        <v xml:space="preserve">Intact </v>
      </c>
      <c r="D60" s="23" t="str">
        <f>D$6</f>
        <v>Declad</v>
      </c>
    </row>
    <row r="61" spans="1:4" x14ac:dyDescent="0.3">
      <c r="B61" s="29" t="s">
        <v>231</v>
      </c>
      <c r="C61" s="437" t="s">
        <v>29</v>
      </c>
      <c r="D61" s="441" t="s">
        <v>29</v>
      </c>
    </row>
    <row r="62" spans="1:4" x14ac:dyDescent="0.3">
      <c r="B62" s="30" t="s">
        <v>822</v>
      </c>
      <c r="C62" s="909" t="s">
        <v>1078</v>
      </c>
      <c r="D62" s="910"/>
    </row>
    <row r="63" spans="1:4" x14ac:dyDescent="0.3">
      <c r="B63" s="30" t="s">
        <v>232</v>
      </c>
      <c r="C63" s="788"/>
      <c r="D63" s="789"/>
    </row>
    <row r="64" spans="1:4" x14ac:dyDescent="0.3">
      <c r="B64" s="95" t="s">
        <v>233</v>
      </c>
      <c r="C64" s="909" t="s">
        <v>645</v>
      </c>
      <c r="D64" s="910"/>
    </row>
    <row r="65" spans="2:4" x14ac:dyDescent="0.3">
      <c r="B65" s="95" t="s">
        <v>234</v>
      </c>
      <c r="C65" s="909" t="s">
        <v>645</v>
      </c>
      <c r="D65" s="910"/>
    </row>
    <row r="66" spans="2:4" x14ac:dyDescent="0.3">
      <c r="B66" s="496" t="s">
        <v>236</v>
      </c>
      <c r="C66" s="701"/>
      <c r="D66" s="702"/>
    </row>
    <row r="67" spans="2:4" x14ac:dyDescent="0.3">
      <c r="B67" s="30" t="s">
        <v>823</v>
      </c>
      <c r="C67" s="909" t="s">
        <v>855</v>
      </c>
      <c r="D67" s="910"/>
    </row>
    <row r="68" spans="2:4" ht="15" customHeight="1" x14ac:dyDescent="0.3">
      <c r="B68" s="30" t="s">
        <v>235</v>
      </c>
      <c r="C68" s="909" t="s">
        <v>1079</v>
      </c>
      <c r="D68" s="910"/>
    </row>
    <row r="69" spans="2:4" x14ac:dyDescent="0.3">
      <c r="B69" s="30" t="s">
        <v>37</v>
      </c>
      <c r="C69" s="901" t="s">
        <v>645</v>
      </c>
      <c r="D69" s="902"/>
    </row>
    <row r="70" spans="2:4" x14ac:dyDescent="0.3">
      <c r="B70" s="537" t="s">
        <v>133</v>
      </c>
      <c r="C70" s="536"/>
      <c r="D70" s="540"/>
    </row>
    <row r="71" spans="2:4" ht="15" thickBot="1" x14ac:dyDescent="0.35">
      <c r="B71" s="497" t="s">
        <v>238</v>
      </c>
      <c r="C71" s="539"/>
      <c r="D71" s="538"/>
    </row>
    <row r="72" spans="2:4" x14ac:dyDescent="0.3">
      <c r="B72" s="945" t="s">
        <v>1167</v>
      </c>
      <c r="C72" s="945"/>
      <c r="D72" s="945"/>
    </row>
  </sheetData>
  <sheetProtection algorithmName="SHA-512" hashValue="NY+g+/awIWAOnzTw52diVCG+WaxUk4vcewN2ioOEJ/q+tFxQL/4eXm23c4h3M0c6MaTiIW7/fLvQZIBwb6eZLg==" saltValue="XlZnVlpuWEvxBu96sPGejw==" spinCount="100000" sheet="1" objects="1" scenarios="1"/>
  <mergeCells count="63">
    <mergeCell ref="C8:D8"/>
    <mergeCell ref="B72:D72"/>
    <mergeCell ref="C67:D67"/>
    <mergeCell ref="C32:D32"/>
    <mergeCell ref="C34:D34"/>
    <mergeCell ref="B27:D27"/>
    <mergeCell ref="C68:D68"/>
    <mergeCell ref="C69:D69"/>
    <mergeCell ref="C64:D64"/>
    <mergeCell ref="C65:D65"/>
    <mergeCell ref="C56:D56"/>
    <mergeCell ref="C62:D62"/>
    <mergeCell ref="C9:D9"/>
    <mergeCell ref="B14:D14"/>
    <mergeCell ref="C12:D12"/>
    <mergeCell ref="C35:D35"/>
    <mergeCell ref="B2:C2"/>
    <mergeCell ref="C10:D10"/>
    <mergeCell ref="AF8:AG8"/>
    <mergeCell ref="Z8:AA8"/>
    <mergeCell ref="C11:D11"/>
    <mergeCell ref="U5:AD5"/>
    <mergeCell ref="V7:AG7"/>
    <mergeCell ref="V8:W8"/>
    <mergeCell ref="X8:Y8"/>
    <mergeCell ref="C7:D7"/>
    <mergeCell ref="G5:P5"/>
    <mergeCell ref="AB8:AC8"/>
    <mergeCell ref="AD8:AE8"/>
    <mergeCell ref="H7:S7"/>
    <mergeCell ref="H8:I8"/>
    <mergeCell ref="J8:K8"/>
    <mergeCell ref="AF22:AG22"/>
    <mergeCell ref="V21:AG21"/>
    <mergeCell ref="V22:W22"/>
    <mergeCell ref="X22:Y22"/>
    <mergeCell ref="Z22:AA22"/>
    <mergeCell ref="AB22:AC22"/>
    <mergeCell ref="C33:D33"/>
    <mergeCell ref="C26:D26"/>
    <mergeCell ref="C25:D25"/>
    <mergeCell ref="AD22:AE22"/>
    <mergeCell ref="H21:S21"/>
    <mergeCell ref="H22:I22"/>
    <mergeCell ref="J22:K22"/>
    <mergeCell ref="C22:D22"/>
    <mergeCell ref="C31:D31"/>
    <mergeCell ref="L8:M8"/>
    <mergeCell ref="N8:O8"/>
    <mergeCell ref="P8:Q8"/>
    <mergeCell ref="R8:S8"/>
    <mergeCell ref="R22:S22"/>
    <mergeCell ref="L22:M22"/>
    <mergeCell ref="N22:O22"/>
    <mergeCell ref="P22:Q22"/>
    <mergeCell ref="C36:D36"/>
    <mergeCell ref="C55:D55"/>
    <mergeCell ref="C45:D45"/>
    <mergeCell ref="C37:D37"/>
    <mergeCell ref="B39:D39"/>
    <mergeCell ref="C48:D48"/>
    <mergeCell ref="C44:D44"/>
    <mergeCell ref="C43:D43"/>
  </mergeCell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59999389629810485"/>
  </sheetPr>
  <dimension ref="A2:U71"/>
  <sheetViews>
    <sheetView zoomScale="80" zoomScaleNormal="80" workbookViewId="0"/>
  </sheetViews>
  <sheetFormatPr baseColWidth="10" defaultColWidth="11.44140625" defaultRowHeight="14.4" x14ac:dyDescent="0.3"/>
  <cols>
    <col min="1" max="1" width="3.44140625" style="300" customWidth="1"/>
    <col min="2" max="2" width="25.88671875" style="447" customWidth="1"/>
    <col min="3" max="4" width="13.33203125" style="300" customWidth="1"/>
    <col min="5" max="6" width="14.5546875" style="300" customWidth="1"/>
    <col min="7" max="7" width="13.33203125" style="300" customWidth="1"/>
    <col min="8" max="8" width="17.5546875" style="300" customWidth="1"/>
    <col min="9" max="9" width="11.44140625" style="300"/>
    <col min="10" max="10" width="3.44140625" style="40" customWidth="1"/>
    <col min="11" max="12" width="11.44140625" style="300"/>
    <col min="13" max="18" width="10.6640625" style="300" customWidth="1"/>
    <col min="19" max="20" width="6.33203125" style="300" customWidth="1"/>
    <col min="21" max="16384" width="11.44140625" style="300"/>
  </cols>
  <sheetData>
    <row r="2" spans="1:18" s="18" customFormat="1" ht="18" x14ac:dyDescent="0.3">
      <c r="B2" s="897" t="s">
        <v>129</v>
      </c>
      <c r="C2" s="897"/>
      <c r="J2" s="46"/>
      <c r="K2" s="450" t="s">
        <v>118</v>
      </c>
    </row>
    <row r="3" spans="1:18" s="462" customFormat="1" ht="6.75" customHeight="1" thickBot="1" x14ac:dyDescent="0.35">
      <c r="B3" s="26"/>
      <c r="J3" s="41"/>
    </row>
    <row r="5" spans="1:18" ht="16.5" customHeight="1" thickBot="1" x14ac:dyDescent="0.35">
      <c r="A5" s="42" t="s">
        <v>121</v>
      </c>
      <c r="B5" s="448" t="s">
        <v>224</v>
      </c>
      <c r="J5" s="48" t="s">
        <v>121</v>
      </c>
      <c r="K5" s="898" t="s">
        <v>1029</v>
      </c>
      <c r="L5" s="898"/>
      <c r="M5" s="898"/>
      <c r="N5" s="898"/>
      <c r="O5" s="898"/>
    </row>
    <row r="6" spans="1:18" ht="16.2" thickBot="1" x14ac:dyDescent="0.35">
      <c r="A6" s="42"/>
      <c r="B6" s="448"/>
      <c r="C6" s="94" t="s">
        <v>1010</v>
      </c>
      <c r="D6" s="22" t="s">
        <v>1011</v>
      </c>
      <c r="E6" s="22" t="s">
        <v>1012</v>
      </c>
      <c r="F6" s="22" t="s">
        <v>1013</v>
      </c>
      <c r="G6" s="22" t="s">
        <v>1014</v>
      </c>
      <c r="H6" s="23" t="s">
        <v>1015</v>
      </c>
      <c r="J6" s="48"/>
      <c r="K6" s="448"/>
      <c r="L6" s="448"/>
      <c r="M6" s="448"/>
    </row>
    <row r="7" spans="1:18" ht="29.4" thickBot="1" x14ac:dyDescent="0.35">
      <c r="A7" s="42"/>
      <c r="B7" s="93" t="s">
        <v>219</v>
      </c>
      <c r="C7" s="899" t="s">
        <v>554</v>
      </c>
      <c r="D7" s="916"/>
      <c r="E7" s="933"/>
      <c r="F7" s="456" t="s">
        <v>1020</v>
      </c>
      <c r="G7" s="456" t="s">
        <v>1025</v>
      </c>
      <c r="H7" s="457" t="s">
        <v>554</v>
      </c>
      <c r="J7" s="48"/>
      <c r="K7" s="448"/>
      <c r="M7" s="449" t="s">
        <v>1010</v>
      </c>
      <c r="N7" s="449" t="s">
        <v>1011</v>
      </c>
      <c r="O7" s="449" t="s">
        <v>1012</v>
      </c>
      <c r="P7" s="449" t="s">
        <v>1013</v>
      </c>
      <c r="Q7" s="449" t="s">
        <v>1014</v>
      </c>
      <c r="R7" s="449" t="s">
        <v>1015</v>
      </c>
    </row>
    <row r="8" spans="1:18" ht="15.6" x14ac:dyDescent="0.3">
      <c r="A8" s="42"/>
      <c r="B8" s="65" t="s">
        <v>195</v>
      </c>
      <c r="C8" s="901" t="s">
        <v>74</v>
      </c>
      <c r="D8" s="917"/>
      <c r="E8" s="917"/>
      <c r="F8" s="923"/>
      <c r="G8" s="452" t="s">
        <v>20</v>
      </c>
      <c r="H8" s="459" t="s">
        <v>20</v>
      </c>
      <c r="J8" s="48"/>
      <c r="K8" s="448"/>
      <c r="L8" s="475" t="s">
        <v>1030</v>
      </c>
      <c r="M8" s="794">
        <v>7.8200000000000006E-2</v>
      </c>
      <c r="N8" s="795">
        <v>0.183</v>
      </c>
      <c r="O8" s="795">
        <v>0.316</v>
      </c>
      <c r="P8" s="795">
        <v>0.30099999999999999</v>
      </c>
      <c r="Q8" s="795">
        <v>0.29899999999999999</v>
      </c>
      <c r="R8" s="796">
        <v>1.53</v>
      </c>
    </row>
    <row r="9" spans="1:18" ht="15.75" customHeight="1" x14ac:dyDescent="0.3">
      <c r="A9" s="42"/>
      <c r="B9" s="65" t="s">
        <v>196</v>
      </c>
      <c r="C9" s="901" t="s">
        <v>1016</v>
      </c>
      <c r="D9" s="923"/>
      <c r="E9" s="922" t="s">
        <v>1018</v>
      </c>
      <c r="F9" s="923"/>
      <c r="G9" s="452" t="s">
        <v>1026</v>
      </c>
      <c r="H9" s="459" t="s">
        <v>78</v>
      </c>
      <c r="J9" s="48"/>
      <c r="K9" s="448"/>
      <c r="L9" s="475" t="s">
        <v>692</v>
      </c>
      <c r="M9" s="797">
        <v>7.3999999999999996E-2</v>
      </c>
      <c r="N9" s="476">
        <v>0.17299999999999999</v>
      </c>
      <c r="O9" s="476">
        <v>0.30099999999999999</v>
      </c>
      <c r="P9" s="476">
        <v>0.28700000000000003</v>
      </c>
      <c r="Q9" s="476">
        <v>0.27599999999999997</v>
      </c>
      <c r="R9" s="798">
        <v>1.38</v>
      </c>
    </row>
    <row r="10" spans="1:18" ht="15.6" x14ac:dyDescent="0.3">
      <c r="A10" s="42"/>
      <c r="B10" s="493" t="s">
        <v>821</v>
      </c>
      <c r="C10" s="650">
        <v>50.2</v>
      </c>
      <c r="D10" s="649" t="s">
        <v>1170</v>
      </c>
      <c r="E10" s="649">
        <v>57.1</v>
      </c>
      <c r="F10" s="649" t="s">
        <v>1171</v>
      </c>
      <c r="G10" s="649">
        <v>54.4</v>
      </c>
      <c r="H10" s="651">
        <v>70.2</v>
      </c>
      <c r="I10" s="552"/>
      <c r="J10" s="48"/>
      <c r="K10" s="448"/>
      <c r="L10" s="475" t="s">
        <v>664</v>
      </c>
      <c r="M10" s="797">
        <v>4.5899999999999996E-2</v>
      </c>
      <c r="N10" s="476">
        <v>6.9599999999999995E-2</v>
      </c>
      <c r="O10" s="476">
        <v>9.8799999999999999E-2</v>
      </c>
      <c r="P10" s="476">
        <v>7.3599999999999999E-2</v>
      </c>
      <c r="Q10" s="476">
        <v>9.8299999999999998E-2</v>
      </c>
      <c r="R10" s="798">
        <v>0.106</v>
      </c>
    </row>
    <row r="11" spans="1:18" ht="15.6" x14ac:dyDescent="0.3">
      <c r="A11" s="42"/>
      <c r="B11" s="359" t="s">
        <v>876</v>
      </c>
      <c r="C11" s="313">
        <v>143</v>
      </c>
      <c r="D11" s="453">
        <v>146</v>
      </c>
      <c r="E11" s="453">
        <v>170</v>
      </c>
      <c r="F11" s="453">
        <v>190</v>
      </c>
      <c r="G11" s="453" t="s">
        <v>1017</v>
      </c>
      <c r="H11" s="377">
        <v>186</v>
      </c>
      <c r="J11" s="48"/>
      <c r="K11" s="448"/>
      <c r="L11" s="475" t="s">
        <v>1031</v>
      </c>
      <c r="M11" s="797">
        <v>7.7700000000000009E-3</v>
      </c>
      <c r="N11" s="476">
        <v>8.9200000000000008E-3</v>
      </c>
      <c r="O11" s="476">
        <v>0.42900000000000005</v>
      </c>
      <c r="P11" s="476">
        <v>0.55500000000000005</v>
      </c>
      <c r="Q11" s="476">
        <v>0.52500000000000002</v>
      </c>
      <c r="R11" s="798">
        <v>0.89300000000000002</v>
      </c>
    </row>
    <row r="12" spans="1:18" ht="15.6" x14ac:dyDescent="0.3">
      <c r="A12" s="42"/>
      <c r="B12" s="359" t="s">
        <v>237</v>
      </c>
      <c r="C12" s="313">
        <v>1.6</v>
      </c>
      <c r="D12" s="453">
        <v>3.1</v>
      </c>
      <c r="E12" s="453">
        <v>2.5</v>
      </c>
      <c r="F12" s="453">
        <v>1.4</v>
      </c>
      <c r="G12" s="453">
        <v>2.2000000000000002</v>
      </c>
      <c r="H12" s="802">
        <v>5</v>
      </c>
      <c r="J12" s="48"/>
      <c r="K12" s="448"/>
      <c r="L12" s="475" t="s">
        <v>663</v>
      </c>
      <c r="M12" s="797">
        <v>5.1599999999999997E-3</v>
      </c>
      <c r="N12" s="476">
        <v>7.389999999999999E-3</v>
      </c>
      <c r="O12" s="476">
        <v>0.20799999999999999</v>
      </c>
      <c r="P12" s="476">
        <v>0.30099999999999999</v>
      </c>
      <c r="Q12" s="476">
        <v>0.311</v>
      </c>
      <c r="R12" s="798">
        <v>0.22100000000000003</v>
      </c>
    </row>
    <row r="13" spans="1:18" ht="30" customHeight="1" thickBot="1" x14ac:dyDescent="0.35">
      <c r="A13" s="42"/>
      <c r="B13" s="66" t="s">
        <v>220</v>
      </c>
      <c r="C13" s="903" t="s">
        <v>1019</v>
      </c>
      <c r="D13" s="918"/>
      <c r="E13" s="918"/>
      <c r="F13" s="918"/>
      <c r="G13" s="918"/>
      <c r="H13" s="904"/>
      <c r="J13" s="48"/>
      <c r="K13" s="448"/>
      <c r="L13" s="475" t="s">
        <v>165</v>
      </c>
      <c r="M13" s="797">
        <v>0.73599999999999999</v>
      </c>
      <c r="N13" s="476">
        <v>1.46</v>
      </c>
      <c r="O13" s="476">
        <v>1.5699999999999998</v>
      </c>
      <c r="P13" s="476">
        <v>0.96900000000000008</v>
      </c>
      <c r="Q13" s="476">
        <v>1.3299999999999998</v>
      </c>
      <c r="R13" s="798">
        <v>1.55</v>
      </c>
    </row>
    <row r="14" spans="1:18" ht="33" customHeight="1" x14ac:dyDescent="0.3">
      <c r="A14" s="42"/>
      <c r="B14" s="43"/>
      <c r="C14" s="687" t="s">
        <v>1169</v>
      </c>
      <c r="D14" s="36"/>
      <c r="E14" s="36"/>
      <c r="F14" s="36"/>
      <c r="G14" s="36"/>
      <c r="H14" s="36"/>
      <c r="J14" s="48"/>
      <c r="K14" s="448"/>
      <c r="L14" s="475" t="s">
        <v>1032</v>
      </c>
      <c r="M14" s="797">
        <v>5.3200000000000004E-2</v>
      </c>
      <c r="N14" s="476">
        <v>8.270000000000001E-2</v>
      </c>
      <c r="O14" s="476">
        <v>4.6199999999999998E-2</v>
      </c>
      <c r="P14" s="476">
        <v>3.2099999999999997E-2</v>
      </c>
      <c r="Q14" s="476">
        <v>4.8000000000000001E-2</v>
      </c>
      <c r="R14" s="798">
        <v>2.9399999999999999E-3</v>
      </c>
    </row>
    <row r="15" spans="1:18" ht="15.6" x14ac:dyDescent="0.3">
      <c r="A15" s="42"/>
      <c r="B15" s="448"/>
      <c r="J15" s="48"/>
      <c r="K15" s="448"/>
      <c r="L15" s="475" t="s">
        <v>1033</v>
      </c>
      <c r="M15" s="797">
        <v>1.98E-3</v>
      </c>
      <c r="N15" s="476">
        <v>4.1999999999999997E-3</v>
      </c>
      <c r="O15" s="476">
        <v>1.23E-2</v>
      </c>
      <c r="P15" s="476">
        <v>3.15E-3</v>
      </c>
      <c r="Q15" s="476">
        <v>1.8E-3</v>
      </c>
      <c r="R15" s="798">
        <v>6.87E-4</v>
      </c>
    </row>
    <row r="16" spans="1:18" ht="16.2" thickBot="1" x14ac:dyDescent="0.35">
      <c r="A16" s="42" t="s">
        <v>121</v>
      </c>
      <c r="B16" s="448" t="s">
        <v>225</v>
      </c>
      <c r="J16" s="48"/>
      <c r="K16" s="448"/>
      <c r="L16" s="475" t="s">
        <v>1034</v>
      </c>
      <c r="M16" s="797">
        <v>2.22E-4</v>
      </c>
      <c r="N16" s="476">
        <v>5.2000000000000006E-4</v>
      </c>
      <c r="O16" s="476">
        <v>1.23E-2</v>
      </c>
      <c r="P16" s="476">
        <v>3.3500000000000001E-3</v>
      </c>
      <c r="Q16" s="476">
        <v>1.08E-3</v>
      </c>
      <c r="R16" s="798">
        <v>6.3199999999999997E-4</v>
      </c>
    </row>
    <row r="17" spans="1:21" ht="15" thickBot="1" x14ac:dyDescent="0.35">
      <c r="B17" s="63"/>
      <c r="C17" s="454" t="str">
        <f>C$6</f>
        <v>D07</v>
      </c>
      <c r="D17" s="22" t="str">
        <f>D$6</f>
        <v>L04</v>
      </c>
      <c r="E17" s="22" t="str">
        <f t="shared" ref="E17:G17" si="0">E$6</f>
        <v>5A2</v>
      </c>
      <c r="F17" s="22" t="str">
        <f t="shared" si="0"/>
        <v>C1</v>
      </c>
      <c r="G17" s="22" t="str">
        <f t="shared" si="0"/>
        <v>VG81</v>
      </c>
      <c r="H17" s="23" t="str">
        <f>H$6</f>
        <v>AM2K12</v>
      </c>
      <c r="L17" s="475" t="s">
        <v>1035</v>
      </c>
      <c r="M17" s="797">
        <v>1.6299999999999999E-3</v>
      </c>
      <c r="N17" s="476">
        <v>3.8999999999999998E-3</v>
      </c>
      <c r="O17" s="476">
        <v>1.2899999999999998E-2</v>
      </c>
      <c r="P17" s="476">
        <v>3.1900000000000001E-3</v>
      </c>
      <c r="Q17" s="476">
        <v>1.7799999999999999E-3</v>
      </c>
      <c r="R17" s="798">
        <v>6.96E-4</v>
      </c>
    </row>
    <row r="18" spans="1:21" x14ac:dyDescent="0.3">
      <c r="B18" s="65" t="s">
        <v>221</v>
      </c>
      <c r="C18" s="899" t="s">
        <v>81</v>
      </c>
      <c r="D18" s="933"/>
      <c r="E18" s="934" t="s">
        <v>1022</v>
      </c>
      <c r="F18" s="916"/>
      <c r="G18" s="933"/>
      <c r="H18" s="457" t="s">
        <v>1</v>
      </c>
      <c r="K18" s="36"/>
      <c r="L18" s="475" t="s">
        <v>1036</v>
      </c>
      <c r="M18" s="797">
        <v>1.67E-3</v>
      </c>
      <c r="N18" s="476">
        <v>3.5299999999999997E-3</v>
      </c>
      <c r="O18" s="476">
        <v>1.21E-2</v>
      </c>
      <c r="P18" s="476">
        <v>3.0599999999999998E-3</v>
      </c>
      <c r="Q18" s="476">
        <v>1.9199999999999998E-3</v>
      </c>
      <c r="R18" s="798">
        <v>6.9500000000000009E-4</v>
      </c>
      <c r="S18" s="906"/>
      <c r="T18" s="906"/>
      <c r="U18" s="36"/>
    </row>
    <row r="19" spans="1:21" x14ac:dyDescent="0.3">
      <c r="A19" s="552"/>
      <c r="B19" s="493" t="s">
        <v>1086</v>
      </c>
      <c r="C19" s="901" t="s">
        <v>645</v>
      </c>
      <c r="D19" s="923"/>
      <c r="E19" s="922" t="s">
        <v>1095</v>
      </c>
      <c r="F19" s="917"/>
      <c r="G19" s="923"/>
      <c r="H19" s="157" t="s">
        <v>576</v>
      </c>
      <c r="I19" s="552"/>
      <c r="K19" s="36"/>
      <c r="L19" s="475" t="s">
        <v>1037</v>
      </c>
      <c r="M19" s="797">
        <v>1.5900000000000001E-3</v>
      </c>
      <c r="N19" s="476">
        <v>3.1099999999999999E-3</v>
      </c>
      <c r="O19" s="476">
        <v>1.2199999999999999E-2</v>
      </c>
      <c r="P19" s="476">
        <v>3.1000000000000003E-3</v>
      </c>
      <c r="Q19" s="476">
        <v>2.7399999999999998E-3</v>
      </c>
      <c r="R19" s="798">
        <v>7.6599999999999997E-4</v>
      </c>
      <c r="S19" s="55"/>
      <c r="T19" s="36"/>
      <c r="U19" s="36"/>
    </row>
    <row r="20" spans="1:21" x14ac:dyDescent="0.3">
      <c r="B20" s="65" t="s">
        <v>223</v>
      </c>
      <c r="C20" s="901" t="s">
        <v>1021</v>
      </c>
      <c r="D20" s="917"/>
      <c r="E20" s="917"/>
      <c r="F20" s="917"/>
      <c r="G20" s="923"/>
      <c r="H20" s="459" t="s">
        <v>1023</v>
      </c>
      <c r="K20" s="36"/>
      <c r="L20" s="475" t="s">
        <v>1038</v>
      </c>
      <c r="M20" s="797">
        <v>5.47E-3</v>
      </c>
      <c r="N20" s="476">
        <v>8.2799999999999992E-3</v>
      </c>
      <c r="O20" s="476">
        <v>4.0299999999999996E-2</v>
      </c>
      <c r="P20" s="476">
        <v>2.6699999999999998E-2</v>
      </c>
      <c r="Q20" s="476">
        <v>1.5699999999999999E-2</v>
      </c>
      <c r="R20" s="798">
        <v>4.2099999999999999E-2</v>
      </c>
      <c r="S20" s="55"/>
      <c r="T20" s="36"/>
      <c r="U20" s="36"/>
    </row>
    <row r="21" spans="1:21" x14ac:dyDescent="0.3">
      <c r="B21" s="65" t="s">
        <v>119</v>
      </c>
      <c r="C21" s="479"/>
      <c r="D21" s="480"/>
      <c r="E21" s="480"/>
      <c r="F21" s="480"/>
      <c r="G21" s="480"/>
      <c r="H21" s="459">
        <v>10</v>
      </c>
      <c r="K21" s="36"/>
      <c r="L21" s="475" t="s">
        <v>1039</v>
      </c>
      <c r="M21" s="797">
        <v>1.6799999999999999E-3</v>
      </c>
      <c r="N21" s="476">
        <v>2.8500000000000001E-3</v>
      </c>
      <c r="O21" s="476">
        <v>3.6299999999999999E-2</v>
      </c>
      <c r="P21" s="476">
        <v>2.4500000000000001E-2</v>
      </c>
      <c r="Q21" s="476">
        <v>1.2699999999999999E-2</v>
      </c>
      <c r="R21" s="798">
        <v>1.66E-2</v>
      </c>
      <c r="S21" s="36"/>
      <c r="T21" s="36"/>
      <c r="U21" s="36"/>
    </row>
    <row r="22" spans="1:21" x14ac:dyDescent="0.3">
      <c r="B22" s="65" t="s">
        <v>222</v>
      </c>
      <c r="C22" s="901" t="s">
        <v>108</v>
      </c>
      <c r="D22" s="917"/>
      <c r="E22" s="917"/>
      <c r="F22" s="917"/>
      <c r="G22" s="917"/>
      <c r="H22" s="902"/>
      <c r="K22" s="36"/>
      <c r="L22" s="475" t="s">
        <v>1040</v>
      </c>
      <c r="M22" s="797">
        <v>9.8499999999999998E-4</v>
      </c>
      <c r="N22" s="476">
        <v>1.73E-3</v>
      </c>
      <c r="O22" s="476">
        <v>1.5899999999999997E-2</v>
      </c>
      <c r="P22" s="476">
        <v>5.96E-3</v>
      </c>
      <c r="Q22" s="476">
        <v>1.9599999999999999E-3</v>
      </c>
      <c r="R22" s="798">
        <v>4.6700000000000002E-4</v>
      </c>
      <c r="S22" s="36"/>
      <c r="T22" s="36"/>
      <c r="U22" s="36"/>
    </row>
    <row r="23" spans="1:21" x14ac:dyDescent="0.3">
      <c r="B23" s="100" t="s">
        <v>910</v>
      </c>
      <c r="C23" s="101"/>
      <c r="D23" s="460"/>
      <c r="E23" s="460"/>
      <c r="F23" s="460"/>
      <c r="G23" s="460"/>
      <c r="H23" s="461"/>
      <c r="K23" s="36"/>
      <c r="L23" s="475" t="s">
        <v>1041</v>
      </c>
      <c r="M23" s="797">
        <v>0.67200000000000004</v>
      </c>
      <c r="N23" s="476">
        <v>1.41</v>
      </c>
      <c r="O23" s="476">
        <v>1.6500000000000001</v>
      </c>
      <c r="P23" s="476">
        <v>1.01</v>
      </c>
      <c r="Q23" s="476">
        <v>1.44</v>
      </c>
      <c r="R23" s="798">
        <v>1.72</v>
      </c>
      <c r="S23" s="55"/>
      <c r="T23" s="36"/>
      <c r="U23" s="36"/>
    </row>
    <row r="24" spans="1:21" x14ac:dyDescent="0.3">
      <c r="B24" s="65" t="s">
        <v>879</v>
      </c>
      <c r="C24" s="477"/>
      <c r="D24" s="478"/>
      <c r="E24" s="478"/>
      <c r="F24" s="478"/>
      <c r="G24" s="478"/>
      <c r="H24" s="459">
        <v>1.8</v>
      </c>
      <c r="K24" s="36"/>
      <c r="L24" s="475" t="s">
        <v>1042</v>
      </c>
      <c r="M24" s="797">
        <v>0.58699999999999997</v>
      </c>
      <c r="N24" s="476">
        <v>1.3</v>
      </c>
      <c r="O24" s="476">
        <v>1.67</v>
      </c>
      <c r="P24" s="476">
        <v>1.01</v>
      </c>
      <c r="Q24" s="476">
        <v>2.6</v>
      </c>
      <c r="R24" s="798">
        <v>1.5699999999999998</v>
      </c>
      <c r="S24" s="55"/>
      <c r="T24" s="36"/>
      <c r="U24" s="36"/>
    </row>
    <row r="25" spans="1:21" x14ac:dyDescent="0.3">
      <c r="B25" s="65" t="s">
        <v>56</v>
      </c>
      <c r="C25" s="901" t="s">
        <v>909</v>
      </c>
      <c r="D25" s="917"/>
      <c r="E25" s="917"/>
      <c r="F25" s="917"/>
      <c r="G25" s="917"/>
      <c r="H25" s="902"/>
      <c r="K25" s="36"/>
      <c r="L25" s="475" t="s">
        <v>1043</v>
      </c>
      <c r="M25" s="797">
        <v>7.3300000000000004E-4</v>
      </c>
      <c r="N25" s="476">
        <v>2.6900000000000001E-3</v>
      </c>
      <c r="O25" s="476">
        <v>1.5100000000000001E-2</v>
      </c>
      <c r="P25" s="476">
        <v>3.29E-3</v>
      </c>
      <c r="Q25" s="476">
        <v>1.8700000000000001E-3</v>
      </c>
      <c r="R25" s="798">
        <v>8.8100000000000006E-4</v>
      </c>
      <c r="S25" s="55"/>
      <c r="T25" s="36"/>
      <c r="U25" s="36"/>
    </row>
    <row r="26" spans="1:21" ht="15" thickBot="1" x14ac:dyDescent="0.35">
      <c r="B26" s="167" t="s">
        <v>220</v>
      </c>
      <c r="C26" s="101"/>
      <c r="D26" s="460"/>
      <c r="E26" s="460"/>
      <c r="F26" s="460"/>
      <c r="G26" s="460"/>
      <c r="H26" s="461"/>
      <c r="K26" s="36"/>
      <c r="L26" s="475" t="s">
        <v>1044</v>
      </c>
      <c r="M26" s="797">
        <v>0.183</v>
      </c>
      <c r="N26" s="476">
        <v>0.74299999999999999</v>
      </c>
      <c r="O26" s="543">
        <v>0</v>
      </c>
      <c r="P26" s="543">
        <v>0</v>
      </c>
      <c r="Q26" s="476">
        <v>2.37</v>
      </c>
      <c r="R26" s="798">
        <v>1.26</v>
      </c>
      <c r="S26" s="55"/>
      <c r="T26" s="36"/>
      <c r="U26" s="36"/>
    </row>
    <row r="27" spans="1:21" ht="15" thickBot="1" x14ac:dyDescent="0.35">
      <c r="B27" s="945" t="s">
        <v>1024</v>
      </c>
      <c r="C27" s="945"/>
      <c r="D27" s="945"/>
      <c r="E27" s="945"/>
      <c r="F27" s="945"/>
      <c r="G27" s="945"/>
      <c r="H27" s="945"/>
      <c r="K27" s="36"/>
      <c r="L27" s="475" t="s">
        <v>167</v>
      </c>
      <c r="M27" s="799">
        <v>0.315</v>
      </c>
      <c r="N27" s="800">
        <v>1.1499999999999999</v>
      </c>
      <c r="O27" s="800">
        <v>1.32</v>
      </c>
      <c r="P27" s="800">
        <v>1.7399999999999998</v>
      </c>
      <c r="Q27" s="800">
        <v>3.2099999999999995</v>
      </c>
      <c r="R27" s="801">
        <v>1.79</v>
      </c>
      <c r="S27" s="55"/>
      <c r="T27" s="36"/>
      <c r="U27" s="36"/>
    </row>
    <row r="28" spans="1:21" x14ac:dyDescent="0.3">
      <c r="B28" s="43"/>
      <c r="C28" s="36"/>
      <c r="D28" s="36"/>
      <c r="E28" s="36"/>
      <c r="F28" s="36"/>
      <c r="G28" s="36"/>
      <c r="H28" s="473"/>
      <c r="K28" s="36"/>
      <c r="L28" s="36"/>
      <c r="M28" s="36"/>
      <c r="N28" s="36"/>
      <c r="O28" s="36"/>
      <c r="P28" s="36"/>
      <c r="Q28" s="36"/>
      <c r="R28" s="36"/>
      <c r="S28" s="36"/>
      <c r="T28" s="36"/>
      <c r="U28" s="36"/>
    </row>
    <row r="29" spans="1:21" s="149" customFormat="1" ht="18.600000000000001" thickBot="1" x14ac:dyDescent="0.35">
      <c r="A29" s="42" t="s">
        <v>121</v>
      </c>
      <c r="B29" s="448" t="s">
        <v>226</v>
      </c>
      <c r="C29" s="18"/>
      <c r="D29" s="18"/>
      <c r="E29" s="18"/>
      <c r="F29" s="18"/>
      <c r="G29" s="18"/>
      <c r="H29" s="18"/>
      <c r="J29" s="202"/>
      <c r="K29" s="107"/>
      <c r="L29" s="107"/>
      <c r="M29" s="107"/>
      <c r="N29" s="107"/>
      <c r="O29" s="107"/>
      <c r="P29" s="107"/>
      <c r="Q29" s="107"/>
      <c r="R29" s="107"/>
      <c r="S29" s="107"/>
      <c r="T29" s="107"/>
      <c r="U29" s="107"/>
    </row>
    <row r="30" spans="1:21" ht="15" thickBot="1" x14ac:dyDescent="0.35">
      <c r="A30" s="149"/>
      <c r="B30" s="67"/>
      <c r="C30" s="454" t="str">
        <f>C$6</f>
        <v>D07</v>
      </c>
      <c r="D30" s="22" t="str">
        <f>D$6</f>
        <v>L04</v>
      </c>
      <c r="E30" s="22" t="str">
        <f t="shared" ref="E30:G30" si="1">E$6</f>
        <v>5A2</v>
      </c>
      <c r="F30" s="22" t="str">
        <f t="shared" si="1"/>
        <v>C1</v>
      </c>
      <c r="G30" s="22" t="str">
        <f t="shared" si="1"/>
        <v>VG81</v>
      </c>
      <c r="H30" s="23" t="str">
        <f>H$6</f>
        <v>AM2K12</v>
      </c>
      <c r="M30" s="107"/>
      <c r="N30" s="107"/>
      <c r="O30" s="107"/>
      <c r="P30" s="107"/>
      <c r="Q30" s="107"/>
      <c r="R30" s="107"/>
    </row>
    <row r="31" spans="1:21" x14ac:dyDescent="0.3">
      <c r="B31" s="29" t="s">
        <v>2</v>
      </c>
      <c r="C31" s="899" t="s">
        <v>27</v>
      </c>
      <c r="D31" s="916"/>
      <c r="E31" s="916"/>
      <c r="F31" s="916"/>
      <c r="G31" s="916"/>
      <c r="H31" s="900"/>
      <c r="M31" s="107"/>
      <c r="N31" s="107"/>
      <c r="O31" s="107"/>
      <c r="P31" s="107"/>
      <c r="Q31" s="107"/>
      <c r="R31" s="107"/>
    </row>
    <row r="32" spans="1:21" ht="43.2" x14ac:dyDescent="0.3">
      <c r="B32" s="53" t="s">
        <v>11</v>
      </c>
      <c r="C32" s="901" t="s">
        <v>1045</v>
      </c>
      <c r="D32" s="917"/>
      <c r="E32" s="917"/>
      <c r="F32" s="917"/>
      <c r="G32" s="923"/>
      <c r="H32" s="459" t="s">
        <v>1027</v>
      </c>
      <c r="J32" s="48"/>
      <c r="K32" s="474"/>
      <c r="L32" s="474"/>
      <c r="M32" s="107"/>
      <c r="N32" s="107"/>
      <c r="O32" s="107"/>
      <c r="P32" s="107"/>
      <c r="Q32" s="107"/>
      <c r="R32" s="107"/>
    </row>
    <row r="33" spans="1:18" ht="15" customHeight="1" x14ac:dyDescent="0.3">
      <c r="B33" s="30" t="s">
        <v>12</v>
      </c>
      <c r="C33" s="901">
        <v>365</v>
      </c>
      <c r="D33" s="917"/>
      <c r="E33" s="917"/>
      <c r="F33" s="917"/>
      <c r="G33" s="917"/>
      <c r="H33" s="902"/>
      <c r="M33" s="107"/>
      <c r="N33" s="107"/>
      <c r="O33" s="107"/>
      <c r="P33" s="107"/>
      <c r="Q33" s="107"/>
      <c r="R33" s="107"/>
    </row>
    <row r="34" spans="1:18" x14ac:dyDescent="0.3">
      <c r="B34" s="30" t="s">
        <v>23</v>
      </c>
      <c r="C34" s="901" t="s">
        <v>24</v>
      </c>
      <c r="D34" s="917"/>
      <c r="E34" s="917"/>
      <c r="F34" s="917"/>
      <c r="G34" s="917"/>
      <c r="H34" s="902"/>
      <c r="M34" s="107"/>
      <c r="N34" s="107"/>
      <c r="O34" s="107"/>
      <c r="P34" s="107"/>
      <c r="Q34" s="107"/>
      <c r="R34" s="107"/>
    </row>
    <row r="35" spans="1:18" x14ac:dyDescent="0.3">
      <c r="B35" s="30" t="s">
        <v>4</v>
      </c>
      <c r="C35" s="901" t="s">
        <v>21</v>
      </c>
      <c r="D35" s="917"/>
      <c r="E35" s="917"/>
      <c r="F35" s="917"/>
      <c r="G35" s="917"/>
      <c r="H35" s="902"/>
      <c r="M35" s="107"/>
      <c r="N35" s="107"/>
      <c r="O35" s="107"/>
      <c r="P35" s="107"/>
      <c r="Q35" s="107"/>
      <c r="R35" s="107"/>
    </row>
    <row r="36" spans="1:18" x14ac:dyDescent="0.3">
      <c r="B36" s="30" t="s">
        <v>3</v>
      </c>
      <c r="C36" s="901" t="s">
        <v>684</v>
      </c>
      <c r="D36" s="917"/>
      <c r="E36" s="917"/>
      <c r="F36" s="917"/>
      <c r="G36" s="917"/>
      <c r="H36" s="902"/>
      <c r="M36" s="107"/>
      <c r="N36" s="107"/>
      <c r="O36" s="107"/>
      <c r="P36" s="107"/>
      <c r="Q36" s="107"/>
      <c r="R36" s="107"/>
    </row>
    <row r="37" spans="1:18" x14ac:dyDescent="0.3">
      <c r="B37" s="410" t="s">
        <v>229</v>
      </c>
      <c r="C37" s="411"/>
      <c r="D37" s="412"/>
      <c r="E37" s="412"/>
      <c r="F37" s="412"/>
      <c r="G37" s="412"/>
      <c r="H37" s="413"/>
      <c r="M37" s="107"/>
      <c r="N37" s="107"/>
      <c r="O37" s="107"/>
      <c r="P37" s="107"/>
      <c r="Q37" s="107"/>
      <c r="R37" s="107"/>
    </row>
    <row r="38" spans="1:18" ht="15" thickBot="1" x14ac:dyDescent="0.35">
      <c r="B38" s="423" t="s">
        <v>220</v>
      </c>
      <c r="C38" s="424"/>
      <c r="D38" s="425"/>
      <c r="E38" s="425"/>
      <c r="F38" s="425"/>
      <c r="G38" s="425"/>
      <c r="H38" s="426"/>
      <c r="M38" s="107"/>
      <c r="N38" s="107"/>
      <c r="O38" s="107"/>
      <c r="P38" s="107"/>
      <c r="Q38" s="107"/>
      <c r="R38" s="107"/>
    </row>
    <row r="39" spans="1:18" x14ac:dyDescent="0.3">
      <c r="B39" s="451"/>
      <c r="M39" s="107"/>
      <c r="N39" s="107"/>
      <c r="O39" s="107"/>
      <c r="P39" s="107"/>
      <c r="Q39" s="107"/>
      <c r="R39" s="107"/>
    </row>
    <row r="40" spans="1:18" ht="15.75" customHeight="1" x14ac:dyDescent="0.3">
      <c r="B40" s="28"/>
      <c r="M40" s="107"/>
      <c r="N40" s="107"/>
      <c r="O40" s="107"/>
      <c r="P40" s="107"/>
      <c r="Q40" s="107"/>
      <c r="R40" s="107"/>
    </row>
    <row r="41" spans="1:18" ht="16.2" thickBot="1" x14ac:dyDescent="0.35">
      <c r="A41" s="42" t="s">
        <v>121</v>
      </c>
      <c r="B41" s="448" t="s">
        <v>227</v>
      </c>
      <c r="M41" s="107"/>
      <c r="N41" s="107"/>
      <c r="O41" s="107"/>
      <c r="P41" s="107"/>
      <c r="Q41" s="107"/>
      <c r="R41" s="107"/>
    </row>
    <row r="42" spans="1:18" ht="15" customHeight="1" thickBot="1" x14ac:dyDescent="0.35">
      <c r="B42" s="67"/>
      <c r="C42" s="454" t="str">
        <f>C$6</f>
        <v>D07</v>
      </c>
      <c r="D42" s="22" t="str">
        <f>D$6</f>
        <v>L04</v>
      </c>
      <c r="E42" s="22" t="str">
        <f t="shared" ref="E42:G42" si="2">E$6</f>
        <v>5A2</v>
      </c>
      <c r="F42" s="22" t="str">
        <f t="shared" si="2"/>
        <v>C1</v>
      </c>
      <c r="G42" s="22" t="str">
        <f t="shared" si="2"/>
        <v>VG81</v>
      </c>
      <c r="H42" s="23" t="str">
        <f>H$6</f>
        <v>AM2K12</v>
      </c>
      <c r="M42" s="107"/>
      <c r="N42" s="107"/>
      <c r="O42" s="107"/>
      <c r="P42" s="107"/>
      <c r="Q42" s="107"/>
      <c r="R42" s="107"/>
    </row>
    <row r="43" spans="1:18" x14ac:dyDescent="0.3">
      <c r="B43" s="29" t="s">
        <v>13</v>
      </c>
      <c r="C43" s="899" t="s">
        <v>566</v>
      </c>
      <c r="D43" s="916"/>
      <c r="E43" s="916"/>
      <c r="F43" s="916"/>
      <c r="G43" s="916"/>
      <c r="H43" s="900"/>
      <c r="M43" s="107"/>
      <c r="N43" s="107"/>
      <c r="O43" s="107"/>
      <c r="P43" s="107"/>
      <c r="Q43" s="107"/>
      <c r="R43" s="107"/>
    </row>
    <row r="44" spans="1:18" x14ac:dyDescent="0.3">
      <c r="B44" s="53" t="s">
        <v>135</v>
      </c>
      <c r="C44" s="901">
        <v>200</v>
      </c>
      <c r="D44" s="917"/>
      <c r="E44" s="917"/>
      <c r="F44" s="917"/>
      <c r="G44" s="923"/>
      <c r="H44" s="459">
        <v>50</v>
      </c>
      <c r="M44" s="107"/>
      <c r="N44" s="107"/>
      <c r="O44" s="107"/>
      <c r="P44" s="107"/>
      <c r="Q44" s="107"/>
      <c r="R44" s="107"/>
    </row>
    <row r="45" spans="1:18" x14ac:dyDescent="0.3">
      <c r="B45" s="410" t="s">
        <v>6</v>
      </c>
      <c r="C45" s="411"/>
      <c r="D45" s="412"/>
      <c r="E45" s="412"/>
      <c r="F45" s="412"/>
      <c r="G45" s="412"/>
      <c r="H45" s="413"/>
      <c r="M45" s="107"/>
      <c r="N45" s="107"/>
      <c r="O45" s="107"/>
      <c r="P45" s="107"/>
      <c r="Q45" s="107"/>
      <c r="R45" s="107"/>
    </row>
    <row r="46" spans="1:18" x14ac:dyDescent="0.3">
      <c r="B46" s="410" t="s">
        <v>14</v>
      </c>
      <c r="C46" s="411"/>
      <c r="D46" s="412"/>
      <c r="E46" s="412"/>
      <c r="F46" s="412"/>
      <c r="G46" s="412"/>
      <c r="H46" s="413"/>
      <c r="M46" s="107"/>
      <c r="N46" s="107"/>
      <c r="O46" s="107"/>
      <c r="P46" s="107"/>
      <c r="Q46" s="107"/>
      <c r="R46" s="107"/>
    </row>
    <row r="47" spans="1:18" x14ac:dyDescent="0.3">
      <c r="B47" s="410" t="s">
        <v>15</v>
      </c>
      <c r="C47" s="411"/>
      <c r="D47" s="412"/>
      <c r="E47" s="412"/>
      <c r="F47" s="412"/>
      <c r="G47" s="412"/>
      <c r="H47" s="413"/>
      <c r="M47" s="107"/>
      <c r="N47" s="107"/>
      <c r="O47" s="107"/>
      <c r="P47" s="107"/>
      <c r="Q47" s="107"/>
      <c r="R47" s="107"/>
    </row>
    <row r="48" spans="1:18" x14ac:dyDescent="0.3">
      <c r="B48" s="410" t="s">
        <v>7</v>
      </c>
      <c r="C48" s="411"/>
      <c r="D48" s="412"/>
      <c r="E48" s="412"/>
      <c r="F48" s="412"/>
      <c r="G48" s="412"/>
      <c r="H48" s="413"/>
      <c r="M48" s="107"/>
      <c r="N48" s="107"/>
      <c r="O48" s="107"/>
      <c r="P48" s="107"/>
      <c r="Q48" s="107"/>
      <c r="R48" s="107"/>
    </row>
    <row r="49" spans="1:13" ht="15" thickBot="1" x14ac:dyDescent="0.35">
      <c r="B49" s="414" t="s">
        <v>5</v>
      </c>
      <c r="C49" s="415"/>
      <c r="D49" s="416"/>
      <c r="E49" s="416"/>
      <c r="F49" s="416"/>
      <c r="G49" s="416"/>
      <c r="H49" s="417"/>
      <c r="M49" s="107"/>
    </row>
    <row r="50" spans="1:13" x14ac:dyDescent="0.3">
      <c r="B50" s="43"/>
      <c r="C50" s="36"/>
      <c r="D50" s="36"/>
      <c r="E50" s="36"/>
      <c r="F50" s="36"/>
      <c r="G50" s="36"/>
      <c r="H50" s="36"/>
      <c r="M50" s="107"/>
    </row>
    <row r="51" spans="1:13" x14ac:dyDescent="0.3">
      <c r="B51" s="43"/>
      <c r="C51" s="36"/>
      <c r="D51" s="36"/>
      <c r="E51" s="36"/>
      <c r="F51" s="36"/>
      <c r="G51" s="36"/>
      <c r="H51" s="36"/>
      <c r="M51" s="107"/>
    </row>
    <row r="52" spans="1:13" ht="16.2" thickBot="1" x14ac:dyDescent="0.35">
      <c r="A52" s="42" t="s">
        <v>121</v>
      </c>
      <c r="B52" s="448" t="s">
        <v>230</v>
      </c>
      <c r="C52" s="36"/>
      <c r="D52" s="36"/>
      <c r="E52" s="36"/>
      <c r="F52" s="36"/>
      <c r="G52" s="36"/>
      <c r="H52" s="36"/>
      <c r="M52" s="107"/>
    </row>
    <row r="53" spans="1:13" ht="15" thickBot="1" x14ac:dyDescent="0.35">
      <c r="B53" s="67"/>
      <c r="C53" s="454" t="str">
        <f>C$6</f>
        <v>D07</v>
      </c>
      <c r="D53" s="22" t="str">
        <f>D$6</f>
        <v>L04</v>
      </c>
      <c r="E53" s="22" t="str">
        <f t="shared" ref="E53:G53" si="3">E$6</f>
        <v>5A2</v>
      </c>
      <c r="F53" s="22" t="str">
        <f t="shared" si="3"/>
        <v>C1</v>
      </c>
      <c r="G53" s="22" t="str">
        <f t="shared" si="3"/>
        <v>VG81</v>
      </c>
      <c r="H53" s="23" t="str">
        <f>H$6</f>
        <v>AM2K12</v>
      </c>
      <c r="M53" s="107"/>
    </row>
    <row r="54" spans="1:13" x14ac:dyDescent="0.3">
      <c r="B54" s="418" t="s">
        <v>34</v>
      </c>
      <c r="C54" s="419"/>
      <c r="D54" s="420"/>
      <c r="E54" s="420"/>
      <c r="F54" s="420"/>
      <c r="G54" s="420"/>
      <c r="H54" s="421"/>
      <c r="M54" s="107"/>
    </row>
    <row r="55" spans="1:13" x14ac:dyDescent="0.3">
      <c r="B55" s="30" t="s">
        <v>130</v>
      </c>
      <c r="C55" s="901" t="s">
        <v>1046</v>
      </c>
      <c r="D55" s="917"/>
      <c r="E55" s="917"/>
      <c r="F55" s="917"/>
      <c r="G55" s="917"/>
      <c r="H55" s="902"/>
      <c r="M55" s="107"/>
    </row>
    <row r="56" spans="1:13" ht="15" thickBot="1" x14ac:dyDescent="0.35">
      <c r="B56" s="31" t="s">
        <v>131</v>
      </c>
      <c r="C56" s="903" t="s">
        <v>681</v>
      </c>
      <c r="D56" s="918"/>
      <c r="E56" s="918"/>
      <c r="F56" s="918"/>
      <c r="G56" s="918"/>
      <c r="H56" s="904"/>
      <c r="M56" s="107"/>
    </row>
    <row r="57" spans="1:13" x14ac:dyDescent="0.3">
      <c r="B57" s="43"/>
      <c r="C57" s="36"/>
      <c r="D57" s="36"/>
      <c r="E57" s="36"/>
      <c r="F57" s="36"/>
      <c r="G57" s="36"/>
      <c r="H57" s="36"/>
      <c r="M57" s="107"/>
    </row>
    <row r="59" spans="1:13" ht="16.2" thickBot="1" x14ac:dyDescent="0.35">
      <c r="A59" s="42" t="s">
        <v>121</v>
      </c>
      <c r="B59" s="448" t="s">
        <v>228</v>
      </c>
    </row>
    <row r="60" spans="1:13" ht="15" thickBot="1" x14ac:dyDescent="0.35">
      <c r="B60" s="67"/>
      <c r="C60" s="454" t="str">
        <f>C$6</f>
        <v>D07</v>
      </c>
      <c r="D60" s="22" t="str">
        <f>D$6</f>
        <v>L04</v>
      </c>
      <c r="E60" s="22" t="str">
        <f t="shared" ref="E60:G60" si="4">E$6</f>
        <v>5A2</v>
      </c>
      <c r="F60" s="22" t="str">
        <f t="shared" si="4"/>
        <v>C1</v>
      </c>
      <c r="G60" s="22" t="str">
        <f t="shared" si="4"/>
        <v>VG81</v>
      </c>
      <c r="H60" s="23" t="str">
        <f>H$6</f>
        <v>AM2K12</v>
      </c>
    </row>
    <row r="61" spans="1:13" x14ac:dyDescent="0.3">
      <c r="B61" s="29" t="s">
        <v>231</v>
      </c>
      <c r="C61" s="455" t="s">
        <v>29</v>
      </c>
      <c r="D61" s="456" t="s">
        <v>29</v>
      </c>
      <c r="E61" s="456" t="s">
        <v>29</v>
      </c>
      <c r="F61" s="456" t="s">
        <v>29</v>
      </c>
      <c r="G61" s="456" t="s">
        <v>29</v>
      </c>
      <c r="H61" s="457" t="s">
        <v>30</v>
      </c>
    </row>
    <row r="62" spans="1:13" x14ac:dyDescent="0.3">
      <c r="B62" s="410" t="s">
        <v>822</v>
      </c>
      <c r="C62" s="411"/>
      <c r="D62" s="412"/>
      <c r="E62" s="412"/>
      <c r="F62" s="412"/>
      <c r="G62" s="412"/>
      <c r="H62" s="413"/>
    </row>
    <row r="63" spans="1:13" x14ac:dyDescent="0.3">
      <c r="B63" s="30" t="s">
        <v>232</v>
      </c>
      <c r="C63" s="256"/>
      <c r="D63" s="257"/>
      <c r="E63" s="257"/>
      <c r="F63" s="257"/>
      <c r="G63" s="257"/>
      <c r="H63" s="258"/>
    </row>
    <row r="64" spans="1:13" x14ac:dyDescent="0.3">
      <c r="B64" s="95" t="s">
        <v>233</v>
      </c>
      <c r="C64" s="458"/>
      <c r="D64" s="452"/>
      <c r="E64" s="452"/>
      <c r="F64" s="452"/>
      <c r="G64" s="452"/>
      <c r="H64" s="459"/>
    </row>
    <row r="65" spans="2:8" x14ac:dyDescent="0.3">
      <c r="B65" s="481" t="s">
        <v>234</v>
      </c>
      <c r="C65" s="411"/>
      <c r="D65" s="412"/>
      <c r="E65" s="412"/>
      <c r="F65" s="412"/>
      <c r="G65" s="412"/>
      <c r="H65" s="413"/>
    </row>
    <row r="66" spans="2:8" x14ac:dyDescent="0.3">
      <c r="B66" s="481" t="s">
        <v>236</v>
      </c>
      <c r="C66" s="411"/>
      <c r="D66" s="412"/>
      <c r="E66" s="412"/>
      <c r="F66" s="412"/>
      <c r="G66" s="412"/>
      <c r="H66" s="413"/>
    </row>
    <row r="67" spans="2:8" x14ac:dyDescent="0.3">
      <c r="B67" s="30" t="s">
        <v>823</v>
      </c>
      <c r="C67" s="901" t="s">
        <v>819</v>
      </c>
      <c r="D67" s="917"/>
      <c r="E67" s="917"/>
      <c r="F67" s="917"/>
      <c r="G67" s="917"/>
      <c r="H67" s="902"/>
    </row>
    <row r="68" spans="2:8" ht="35.25" customHeight="1" x14ac:dyDescent="0.3">
      <c r="B68" s="30" t="s">
        <v>235</v>
      </c>
      <c r="C68" s="901" t="s">
        <v>1028</v>
      </c>
      <c r="D68" s="917"/>
      <c r="E68" s="917"/>
      <c r="F68" s="917"/>
      <c r="G68" s="917"/>
      <c r="H68" s="902"/>
    </row>
    <row r="69" spans="2:8" x14ac:dyDescent="0.3">
      <c r="B69" s="30" t="s">
        <v>37</v>
      </c>
      <c r="C69" s="901" t="s">
        <v>21</v>
      </c>
      <c r="D69" s="917"/>
      <c r="E69" s="917"/>
      <c r="F69" s="917"/>
      <c r="G69" s="917"/>
      <c r="H69" s="902"/>
    </row>
    <row r="70" spans="2:8" x14ac:dyDescent="0.3">
      <c r="B70" s="410" t="s">
        <v>133</v>
      </c>
      <c r="C70" s="411"/>
      <c r="D70" s="412"/>
      <c r="E70" s="412"/>
      <c r="F70" s="412"/>
      <c r="G70" s="412"/>
      <c r="H70" s="413"/>
    </row>
    <row r="71" spans="2:8" ht="15" thickBot="1" x14ac:dyDescent="0.35">
      <c r="B71" s="482" t="s">
        <v>238</v>
      </c>
      <c r="C71" s="415"/>
      <c r="D71" s="416"/>
      <c r="E71" s="416"/>
      <c r="F71" s="416"/>
      <c r="G71" s="416"/>
      <c r="H71" s="417"/>
    </row>
  </sheetData>
  <sheetProtection algorithmName="SHA-512" hashValue="0AJpy9dNHZc5FZjaWKLTC2W7IGR9LBZ7oBWdvesAt9XUvSxxnOCexGy8z2eOcJHiEbZ8CYRp2DaolpVE/JFpSQ==" saltValue="zdu5YHLaR4FpLVyoyo/N7g==" spinCount="100000" sheet="1" objects="1" scenarios="1"/>
  <mergeCells count="29">
    <mergeCell ref="C56:H56"/>
    <mergeCell ref="C55:H55"/>
    <mergeCell ref="C68:H68"/>
    <mergeCell ref="C69:H69"/>
    <mergeCell ref="C67:H67"/>
    <mergeCell ref="C35:H35"/>
    <mergeCell ref="C43:H43"/>
    <mergeCell ref="C44:G44"/>
    <mergeCell ref="C34:H34"/>
    <mergeCell ref="C32:G32"/>
    <mergeCell ref="C33:H33"/>
    <mergeCell ref="C36:H36"/>
    <mergeCell ref="C31:H31"/>
    <mergeCell ref="K5:O5"/>
    <mergeCell ref="C7:E7"/>
    <mergeCell ref="C8:F8"/>
    <mergeCell ref="C20:G20"/>
    <mergeCell ref="C22:H22"/>
    <mergeCell ref="B2:C2"/>
    <mergeCell ref="S18:T18"/>
    <mergeCell ref="C13:H13"/>
    <mergeCell ref="C25:H25"/>
    <mergeCell ref="B27:H27"/>
    <mergeCell ref="C9:D9"/>
    <mergeCell ref="E9:F9"/>
    <mergeCell ref="C19:D19"/>
    <mergeCell ref="E19:G19"/>
    <mergeCell ref="C18:D18"/>
    <mergeCell ref="E18:G1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0" tint="-0.249977111117893"/>
  </sheetPr>
  <dimension ref="B2:C33"/>
  <sheetViews>
    <sheetView zoomScale="115" zoomScaleNormal="115" workbookViewId="0"/>
  </sheetViews>
  <sheetFormatPr baseColWidth="10" defaultColWidth="11.44140625" defaultRowHeight="14.4" x14ac:dyDescent="0.3"/>
  <cols>
    <col min="1" max="1" width="3" style="487" customWidth="1"/>
    <col min="2" max="2" width="26" style="487" customWidth="1"/>
    <col min="3" max="3" width="142.109375" style="487" customWidth="1"/>
    <col min="4" max="16384" width="11.44140625" style="487"/>
  </cols>
  <sheetData>
    <row r="2" spans="2:3" x14ac:dyDescent="0.3">
      <c r="B2" s="870" t="s">
        <v>1054</v>
      </c>
    </row>
    <row r="4" spans="2:3" x14ac:dyDescent="0.3">
      <c r="B4" s="487" t="s">
        <v>1053</v>
      </c>
      <c r="C4" s="1060" t="s">
        <v>1232</v>
      </c>
    </row>
    <row r="5" spans="2:3" x14ac:dyDescent="0.3">
      <c r="C5" s="1060"/>
    </row>
    <row r="9" spans="2:3" ht="20.25" customHeight="1" thickBot="1" x14ac:dyDescent="0.35">
      <c r="B9" s="871" t="s">
        <v>8</v>
      </c>
      <c r="C9" s="872" t="s">
        <v>9</v>
      </c>
    </row>
    <row r="10" spans="2:3" ht="28.8" x14ac:dyDescent="0.3">
      <c r="B10" s="873" t="s">
        <v>792</v>
      </c>
      <c r="C10" s="876" t="s">
        <v>793</v>
      </c>
    </row>
    <row r="11" spans="2:3" x14ac:dyDescent="0.3">
      <c r="B11" s="874" t="s">
        <v>794</v>
      </c>
      <c r="C11" s="877" t="s">
        <v>795</v>
      </c>
    </row>
    <row r="12" spans="2:3" x14ac:dyDescent="0.3">
      <c r="B12" s="874" t="s">
        <v>794</v>
      </c>
      <c r="C12" s="877" t="s">
        <v>796</v>
      </c>
    </row>
    <row r="13" spans="2:3" x14ac:dyDescent="0.3">
      <c r="B13" s="874" t="s">
        <v>797</v>
      </c>
      <c r="C13" s="877" t="s">
        <v>666</v>
      </c>
    </row>
    <row r="14" spans="2:3" ht="28.8" x14ac:dyDescent="0.3">
      <c r="B14" s="874" t="s">
        <v>720</v>
      </c>
      <c r="C14" s="877" t="s">
        <v>798</v>
      </c>
    </row>
    <row r="15" spans="2:3" ht="28.8" x14ac:dyDescent="0.3">
      <c r="B15" s="874" t="s">
        <v>799</v>
      </c>
      <c r="C15" s="877" t="s">
        <v>800</v>
      </c>
    </row>
    <row r="16" spans="2:3" ht="28.8" x14ac:dyDescent="0.3">
      <c r="B16" s="874" t="s">
        <v>724</v>
      </c>
      <c r="C16" s="877" t="s">
        <v>801</v>
      </c>
    </row>
    <row r="17" spans="2:3" x14ac:dyDescent="0.3">
      <c r="B17" s="874" t="s">
        <v>706</v>
      </c>
      <c r="C17" s="877" t="s">
        <v>707</v>
      </c>
    </row>
    <row r="18" spans="2:3" x14ac:dyDescent="0.3">
      <c r="B18" s="874" t="s">
        <v>1217</v>
      </c>
      <c r="C18" s="877" t="s">
        <v>1218</v>
      </c>
    </row>
    <row r="19" spans="2:3" ht="28.8" x14ac:dyDescent="0.3">
      <c r="B19" s="874" t="s">
        <v>802</v>
      </c>
      <c r="C19" s="877" t="s">
        <v>803</v>
      </c>
    </row>
    <row r="20" spans="2:3" ht="28.8" x14ac:dyDescent="0.3">
      <c r="B20" s="874" t="s">
        <v>62</v>
      </c>
      <c r="C20" s="877" t="s">
        <v>61</v>
      </c>
    </row>
    <row r="21" spans="2:3" ht="28.8" x14ac:dyDescent="0.3">
      <c r="B21" s="874" t="s">
        <v>55</v>
      </c>
      <c r="C21" s="877" t="s">
        <v>36</v>
      </c>
    </row>
    <row r="22" spans="2:3" ht="28.8" x14ac:dyDescent="0.3">
      <c r="B22" s="874" t="s">
        <v>736</v>
      </c>
      <c r="C22" s="877" t="s">
        <v>804</v>
      </c>
    </row>
    <row r="23" spans="2:3" ht="28.8" x14ac:dyDescent="0.3">
      <c r="B23" s="874" t="s">
        <v>598</v>
      </c>
      <c r="C23" s="877" t="s">
        <v>601</v>
      </c>
    </row>
    <row r="24" spans="2:3" x14ac:dyDescent="0.3">
      <c r="B24" s="874" t="s">
        <v>599</v>
      </c>
      <c r="C24" s="877" t="s">
        <v>602</v>
      </c>
    </row>
    <row r="25" spans="2:3" ht="28.8" x14ac:dyDescent="0.3">
      <c r="B25" s="874" t="s">
        <v>279</v>
      </c>
      <c r="C25" s="877" t="s">
        <v>600</v>
      </c>
    </row>
    <row r="26" spans="2:3" ht="28.8" x14ac:dyDescent="0.3">
      <c r="B26" s="874" t="s">
        <v>805</v>
      </c>
      <c r="C26" s="877" t="s">
        <v>806</v>
      </c>
    </row>
    <row r="27" spans="2:3" ht="28.8" x14ac:dyDescent="0.3">
      <c r="B27" s="874" t="s">
        <v>103</v>
      </c>
      <c r="C27" s="877" t="s">
        <v>597</v>
      </c>
    </row>
    <row r="28" spans="2:3" ht="16.5" customHeight="1" x14ac:dyDescent="0.3">
      <c r="B28" s="875" t="s">
        <v>931</v>
      </c>
      <c r="C28" s="1057" t="s">
        <v>1231</v>
      </c>
    </row>
    <row r="29" spans="2:3" ht="16.5" customHeight="1" x14ac:dyDescent="0.3">
      <c r="B29" s="875" t="s">
        <v>1153</v>
      </c>
      <c r="C29" s="1058"/>
    </row>
    <row r="30" spans="2:3" ht="16.5" customHeight="1" x14ac:dyDescent="0.3">
      <c r="B30" s="875" t="s">
        <v>951</v>
      </c>
      <c r="C30" s="1058"/>
    </row>
    <row r="31" spans="2:3" ht="16.5" customHeight="1" x14ac:dyDescent="0.3">
      <c r="B31" s="875" t="s">
        <v>1172</v>
      </c>
      <c r="C31" s="1058"/>
    </row>
    <row r="32" spans="2:3" ht="16.5" customHeight="1" x14ac:dyDescent="0.3">
      <c r="B32" s="875" t="s">
        <v>1230</v>
      </c>
      <c r="C32" s="1058"/>
    </row>
    <row r="33" spans="2:3" ht="16.5" customHeight="1" x14ac:dyDescent="0.3">
      <c r="B33" s="878" t="s">
        <v>1047</v>
      </c>
      <c r="C33" s="1059"/>
    </row>
  </sheetData>
  <sheetProtection algorithmName="SHA-512" hashValue="W8bQXc/DJrxjATEaQinFy22l8Z4oxIbxn9FTz9xwf3kEVOkLNHFvBckjash6IoGiPEDZ/nToUgYwijquKdnZLw==" saltValue="KXT8KQIpF2T74H8QHdDpcA==" spinCount="100000" sheet="1" objects="1" scenarios="1"/>
  <mergeCells count="2">
    <mergeCell ref="C28:C33"/>
    <mergeCell ref="C4:C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6"/>
    <pageSetUpPr fitToPage="1"/>
  </sheetPr>
  <dimension ref="A1:AE154"/>
  <sheetViews>
    <sheetView zoomScaleNormal="100" workbookViewId="0">
      <pane xSplit="3" ySplit="2" topLeftCell="D3" activePane="bottomRight" state="frozen"/>
      <selection activeCell="H1" sqref="H1"/>
      <selection pane="topRight" activeCell="H1" sqref="H1"/>
      <selection pane="bottomLeft" activeCell="H1" sqref="H1"/>
      <selection pane="bottomRight" activeCell="P21" sqref="P21"/>
    </sheetView>
  </sheetViews>
  <sheetFormatPr baseColWidth="10" defaultColWidth="11.44140625" defaultRowHeight="14.4" x14ac:dyDescent="0.3"/>
  <cols>
    <col min="1" max="1" width="4.109375" style="354" bestFit="1" customWidth="1"/>
    <col min="2" max="2" width="19.109375" style="2" bestFit="1" customWidth="1"/>
    <col min="3" max="3" width="18.44140625" style="3" customWidth="1"/>
    <col min="4" max="4" width="7.5546875" style="3" bestFit="1" customWidth="1"/>
    <col min="5" max="5" width="11" style="3" bestFit="1" customWidth="1"/>
    <col min="6" max="6" width="11.33203125" style="3" customWidth="1"/>
    <col min="7" max="7" width="10.88671875" style="281" customWidth="1"/>
    <col min="8" max="8" width="10" style="281" customWidth="1"/>
    <col min="9" max="9" width="12.109375" style="3" bestFit="1" customWidth="1"/>
    <col min="10" max="10" width="10.109375" style="281" customWidth="1"/>
    <col min="11" max="11" width="11.6640625" style="3" customWidth="1"/>
    <col min="12" max="12" width="13.109375" style="3" bestFit="1" customWidth="1"/>
    <col min="13" max="13" width="14.77734375" style="3" customWidth="1"/>
    <col min="14" max="14" width="9.88671875" style="3" bestFit="1" customWidth="1"/>
    <col min="15" max="15" width="17.33203125" style="3" customWidth="1"/>
    <col min="16" max="16" width="13.5546875" style="281" customWidth="1"/>
    <col min="17" max="17" width="19.109375" style="16" customWidth="1"/>
    <col min="18" max="18" width="10.5546875" style="3" customWidth="1"/>
    <col min="19" max="19" width="10.109375" style="3" customWidth="1"/>
    <col min="20" max="20" width="10.109375" style="281" customWidth="1"/>
    <col min="21" max="26" width="10.6640625" style="3" customWidth="1"/>
    <col min="27" max="27" width="23.6640625" style="16" bestFit="1" customWidth="1"/>
    <col min="28" max="28" width="6.33203125" style="3" bestFit="1" customWidth="1"/>
    <col min="29" max="29" width="14.109375" style="3" bestFit="1" customWidth="1"/>
    <col min="30" max="31" width="11.44140625" style="3"/>
    <col min="32" max="16384" width="11.44140625" style="2"/>
  </cols>
  <sheetData>
    <row r="1" spans="1:31" s="8" customFormat="1" ht="15" thickBot="1" x14ac:dyDescent="0.35">
      <c r="A1" s="352"/>
      <c r="C1" s="9"/>
      <c r="D1" s="9"/>
      <c r="E1" s="9"/>
      <c r="F1" s="70"/>
      <c r="G1" s="282"/>
      <c r="L1" s="9"/>
      <c r="M1" s="9"/>
      <c r="N1" s="9"/>
      <c r="O1" s="9"/>
      <c r="P1" s="282"/>
      <c r="Q1" s="14"/>
      <c r="R1" s="9"/>
      <c r="S1" s="70"/>
      <c r="T1" s="282"/>
      <c r="U1" s="9"/>
      <c r="V1" s="9"/>
      <c r="W1" s="9"/>
      <c r="X1" s="70"/>
      <c r="Y1" s="70"/>
      <c r="Z1" s="70"/>
      <c r="AA1" s="14"/>
      <c r="AB1" s="32"/>
      <c r="AC1" s="70"/>
      <c r="AD1" s="70"/>
      <c r="AE1" s="9"/>
    </row>
    <row r="2" spans="1:31" s="45" customFormat="1" ht="33.75" customHeight="1" thickBot="1" x14ac:dyDescent="0.35">
      <c r="A2" s="353"/>
      <c r="B2" s="11" t="s">
        <v>67</v>
      </c>
      <c r="C2" s="12" t="s">
        <v>825</v>
      </c>
      <c r="D2" s="119" t="s">
        <v>86</v>
      </c>
      <c r="E2" s="120" t="s">
        <v>214</v>
      </c>
      <c r="F2" s="120" t="s">
        <v>1099</v>
      </c>
      <c r="G2" s="120" t="s">
        <v>1116</v>
      </c>
      <c r="H2" s="121" t="s">
        <v>237</v>
      </c>
      <c r="I2" s="4" t="s">
        <v>1186</v>
      </c>
      <c r="J2" s="4" t="s">
        <v>1086</v>
      </c>
      <c r="K2" s="4" t="s">
        <v>1178</v>
      </c>
      <c r="L2" s="17" t="s">
        <v>217</v>
      </c>
      <c r="M2" s="5" t="s">
        <v>1177</v>
      </c>
      <c r="N2" s="5" t="s">
        <v>85</v>
      </c>
      <c r="O2" s="5" t="s">
        <v>4</v>
      </c>
      <c r="P2" s="283" t="s">
        <v>737</v>
      </c>
      <c r="Q2" s="15" t="s">
        <v>215</v>
      </c>
      <c r="R2" s="6" t="s">
        <v>1185</v>
      </c>
      <c r="S2" s="7" t="s">
        <v>277</v>
      </c>
      <c r="T2" s="7" t="s">
        <v>818</v>
      </c>
      <c r="U2" s="7" t="s">
        <v>1179</v>
      </c>
      <c r="V2" s="7" t="s">
        <v>1180</v>
      </c>
      <c r="W2" s="7" t="s">
        <v>1181</v>
      </c>
      <c r="X2" s="7" t="s">
        <v>1182</v>
      </c>
      <c r="Y2" s="7" t="s">
        <v>1183</v>
      </c>
      <c r="Z2" s="13" t="s">
        <v>1184</v>
      </c>
      <c r="AA2" s="122" t="s">
        <v>83</v>
      </c>
      <c r="AB2" s="122" t="s">
        <v>120</v>
      </c>
      <c r="AC2" s="122" t="s">
        <v>711</v>
      </c>
      <c r="AD2" s="122" t="s">
        <v>84</v>
      </c>
      <c r="AE2" s="123" t="s">
        <v>118</v>
      </c>
    </row>
    <row r="3" spans="1:31" x14ac:dyDescent="0.3">
      <c r="B3" s="284" t="s">
        <v>606</v>
      </c>
      <c r="C3" s="285" t="s">
        <v>807</v>
      </c>
      <c r="D3" s="288" t="s">
        <v>19</v>
      </c>
      <c r="E3" s="289" t="s">
        <v>20</v>
      </c>
      <c r="F3" s="289">
        <v>27</v>
      </c>
      <c r="G3" s="289"/>
      <c r="H3" s="290">
        <v>0.3</v>
      </c>
      <c r="I3" s="286" t="s">
        <v>612</v>
      </c>
      <c r="J3" s="286" t="s">
        <v>645</v>
      </c>
      <c r="K3" s="286">
        <v>128</v>
      </c>
      <c r="L3" s="287" t="s">
        <v>31</v>
      </c>
      <c r="M3" s="291">
        <v>377</v>
      </c>
      <c r="N3" s="291" t="s">
        <v>24</v>
      </c>
      <c r="O3" s="291" t="s">
        <v>21</v>
      </c>
      <c r="P3" s="291">
        <v>25</v>
      </c>
      <c r="Q3" s="293" t="s">
        <v>608</v>
      </c>
      <c r="R3" s="295"/>
      <c r="S3" s="297" t="s">
        <v>44</v>
      </c>
      <c r="T3" s="297" t="s">
        <v>819</v>
      </c>
      <c r="U3" s="297">
        <v>0.32</v>
      </c>
      <c r="V3" s="297">
        <v>1.2E-2</v>
      </c>
      <c r="W3" s="297">
        <v>4.1000000000000002E-2</v>
      </c>
      <c r="X3" s="297"/>
      <c r="Y3" s="297"/>
      <c r="Z3" s="299"/>
      <c r="AA3" s="301" t="s">
        <v>717</v>
      </c>
      <c r="AB3" s="302">
        <v>1990</v>
      </c>
      <c r="AC3" s="280" t="s">
        <v>576</v>
      </c>
      <c r="AD3" s="1" t="s">
        <v>104</v>
      </c>
      <c r="AE3" s="351" t="s">
        <v>218</v>
      </c>
    </row>
    <row r="4" spans="1:31" x14ac:dyDescent="0.3">
      <c r="B4" s="284" t="s">
        <v>606</v>
      </c>
      <c r="C4" s="285" t="s">
        <v>808</v>
      </c>
      <c r="D4" s="288" t="s">
        <v>19</v>
      </c>
      <c r="E4" s="289" t="s">
        <v>20</v>
      </c>
      <c r="F4" s="289">
        <v>27</v>
      </c>
      <c r="G4" s="289"/>
      <c r="H4" s="290">
        <v>0.3</v>
      </c>
      <c r="I4" s="286" t="s">
        <v>612</v>
      </c>
      <c r="J4" s="286" t="s">
        <v>645</v>
      </c>
      <c r="K4" s="286">
        <v>127</v>
      </c>
      <c r="L4" s="287" t="s">
        <v>31</v>
      </c>
      <c r="M4" s="291">
        <v>376</v>
      </c>
      <c r="N4" s="291" t="s">
        <v>24</v>
      </c>
      <c r="O4" s="291" t="s">
        <v>21</v>
      </c>
      <c r="P4" s="291">
        <v>85</v>
      </c>
      <c r="Q4" s="293" t="s">
        <v>608</v>
      </c>
      <c r="R4" s="295"/>
      <c r="S4" s="297" t="s">
        <v>44</v>
      </c>
      <c r="T4" s="297" t="s">
        <v>819</v>
      </c>
      <c r="U4" s="523">
        <v>0.5</v>
      </c>
      <c r="V4" s="297">
        <v>5.8999999999999997E-2</v>
      </c>
      <c r="W4" s="297">
        <v>0.15</v>
      </c>
      <c r="X4" s="297"/>
      <c r="Y4" s="297">
        <v>0.13</v>
      </c>
      <c r="Z4" s="299"/>
      <c r="AA4" s="301" t="s">
        <v>718</v>
      </c>
      <c r="AB4" s="302">
        <v>1990</v>
      </c>
      <c r="AC4" s="280" t="s">
        <v>576</v>
      </c>
      <c r="AD4" s="1" t="s">
        <v>104</v>
      </c>
      <c r="AE4" s="351" t="s">
        <v>218</v>
      </c>
    </row>
    <row r="5" spans="1:31" x14ac:dyDescent="0.3">
      <c r="B5" s="284" t="s">
        <v>607</v>
      </c>
      <c r="C5" s="285" t="s">
        <v>809</v>
      </c>
      <c r="D5" s="288" t="s">
        <v>19</v>
      </c>
      <c r="E5" s="289" t="s">
        <v>20</v>
      </c>
      <c r="F5" s="289">
        <v>31</v>
      </c>
      <c r="G5" s="289">
        <v>327</v>
      </c>
      <c r="H5" s="290">
        <v>0.2</v>
      </c>
      <c r="I5" s="286" t="s">
        <v>612</v>
      </c>
      <c r="J5" s="286" t="s">
        <v>645</v>
      </c>
      <c r="K5" s="286">
        <v>128</v>
      </c>
      <c r="L5" s="287" t="s">
        <v>31</v>
      </c>
      <c r="M5" s="291">
        <v>426</v>
      </c>
      <c r="N5" s="291" t="s">
        <v>24</v>
      </c>
      <c r="O5" s="291" t="s">
        <v>21</v>
      </c>
      <c r="P5" s="291">
        <v>25</v>
      </c>
      <c r="Q5" s="293" t="s">
        <v>608</v>
      </c>
      <c r="R5" s="295"/>
      <c r="S5" s="297" t="s">
        <v>44</v>
      </c>
      <c r="T5" s="297" t="s">
        <v>819</v>
      </c>
      <c r="U5" s="523">
        <v>0.8</v>
      </c>
      <c r="V5" s="297">
        <v>2.5000000000000001E-2</v>
      </c>
      <c r="W5" s="297">
        <v>1.7999999999999999E-2</v>
      </c>
      <c r="X5" s="297"/>
      <c r="Y5" s="297"/>
      <c r="Z5" s="299"/>
      <c r="AA5" s="301" t="s">
        <v>717</v>
      </c>
      <c r="AB5" s="302">
        <v>1990</v>
      </c>
      <c r="AC5" s="280" t="s">
        <v>576</v>
      </c>
      <c r="AD5" s="1" t="s">
        <v>104</v>
      </c>
      <c r="AE5" s="351" t="s">
        <v>218</v>
      </c>
    </row>
    <row r="6" spans="1:31" x14ac:dyDescent="0.3">
      <c r="B6" s="284" t="s">
        <v>607</v>
      </c>
      <c r="C6" s="285" t="s">
        <v>810</v>
      </c>
      <c r="D6" s="288" t="s">
        <v>19</v>
      </c>
      <c r="E6" s="289" t="s">
        <v>20</v>
      </c>
      <c r="F6" s="289">
        <v>31</v>
      </c>
      <c r="G6" s="289">
        <v>327</v>
      </c>
      <c r="H6" s="290">
        <v>0.2</v>
      </c>
      <c r="I6" s="286" t="s">
        <v>612</v>
      </c>
      <c r="J6" s="286" t="s">
        <v>645</v>
      </c>
      <c r="K6" s="286">
        <v>127</v>
      </c>
      <c r="L6" s="287" t="s">
        <v>31</v>
      </c>
      <c r="M6" s="291">
        <v>425</v>
      </c>
      <c r="N6" s="291" t="s">
        <v>24</v>
      </c>
      <c r="O6" s="291" t="s">
        <v>21</v>
      </c>
      <c r="P6" s="291">
        <v>85</v>
      </c>
      <c r="Q6" s="293" t="s">
        <v>608</v>
      </c>
      <c r="R6" s="295"/>
      <c r="S6" s="297" t="s">
        <v>44</v>
      </c>
      <c r="T6" s="297" t="s">
        <v>819</v>
      </c>
      <c r="U6" s="614">
        <v>1</v>
      </c>
      <c r="V6" s="297">
        <v>7.3999999999999996E-2</v>
      </c>
      <c r="W6" s="297">
        <v>0.33</v>
      </c>
      <c r="X6" s="297"/>
      <c r="Y6" s="297">
        <v>6.9000000000000006E-2</v>
      </c>
      <c r="Z6" s="299"/>
      <c r="AA6" s="301" t="s">
        <v>718</v>
      </c>
      <c r="AB6" s="302">
        <v>1990</v>
      </c>
      <c r="AC6" s="280" t="s">
        <v>576</v>
      </c>
      <c r="AD6" s="1" t="s">
        <v>104</v>
      </c>
      <c r="AE6" s="351" t="s">
        <v>218</v>
      </c>
    </row>
    <row r="7" spans="1:31" s="490" customFormat="1" x14ac:dyDescent="0.3">
      <c r="A7" s="354"/>
      <c r="B7" s="669" t="s">
        <v>653</v>
      </c>
      <c r="C7" s="670" t="s">
        <v>1106</v>
      </c>
      <c r="D7" s="671" t="s">
        <v>19</v>
      </c>
      <c r="E7" s="672" t="s">
        <v>20</v>
      </c>
      <c r="F7" s="672">
        <v>30</v>
      </c>
      <c r="G7" s="673"/>
      <c r="H7" s="674">
        <v>0.25</v>
      </c>
      <c r="I7" s="657" t="s">
        <v>81</v>
      </c>
      <c r="J7" s="657" t="s">
        <v>1095</v>
      </c>
      <c r="K7" s="675" t="s">
        <v>547</v>
      </c>
      <c r="L7" s="676" t="s">
        <v>31</v>
      </c>
      <c r="M7" s="677">
        <v>7</v>
      </c>
      <c r="N7" s="677"/>
      <c r="O7" s="677" t="s">
        <v>576</v>
      </c>
      <c r="P7" s="677">
        <v>25</v>
      </c>
      <c r="Q7" s="293" t="s">
        <v>58</v>
      </c>
      <c r="R7" s="678"/>
      <c r="S7" s="679" t="s">
        <v>216</v>
      </c>
      <c r="T7" s="679" t="s">
        <v>820</v>
      </c>
      <c r="U7" s="679">
        <v>0.2</v>
      </c>
      <c r="V7" s="679">
        <v>0.01</v>
      </c>
      <c r="W7" s="680"/>
      <c r="X7" s="680"/>
      <c r="Y7" s="680"/>
      <c r="Z7" s="681"/>
      <c r="AA7" s="682" t="s">
        <v>660</v>
      </c>
      <c r="AB7" s="683">
        <v>1995</v>
      </c>
      <c r="AC7" s="683" t="s">
        <v>576</v>
      </c>
      <c r="AD7" s="684" t="s">
        <v>104</v>
      </c>
      <c r="AE7" s="685" t="s">
        <v>218</v>
      </c>
    </row>
    <row r="8" spans="1:31" s="490" customFormat="1" x14ac:dyDescent="0.3">
      <c r="A8" s="354"/>
      <c r="B8" s="669" t="s">
        <v>653</v>
      </c>
      <c r="C8" s="670" t="s">
        <v>1107</v>
      </c>
      <c r="D8" s="671" t="s">
        <v>19</v>
      </c>
      <c r="E8" s="672" t="s">
        <v>20</v>
      </c>
      <c r="F8" s="672">
        <v>30</v>
      </c>
      <c r="G8" s="673"/>
      <c r="H8" s="674">
        <v>0.25</v>
      </c>
      <c r="I8" s="657" t="s">
        <v>1</v>
      </c>
      <c r="J8" s="657" t="s">
        <v>576</v>
      </c>
      <c r="K8" s="657" t="s">
        <v>548</v>
      </c>
      <c r="L8" s="676" t="s">
        <v>31</v>
      </c>
      <c r="M8" s="677" t="s">
        <v>1096</v>
      </c>
      <c r="N8" s="677"/>
      <c r="O8" s="677" t="s">
        <v>576</v>
      </c>
      <c r="P8" s="677">
        <v>25</v>
      </c>
      <c r="Q8" s="293" t="s">
        <v>650</v>
      </c>
      <c r="R8" s="678"/>
      <c r="S8" s="679" t="s">
        <v>216</v>
      </c>
      <c r="T8" s="679" t="s">
        <v>820</v>
      </c>
      <c r="U8" s="679">
        <v>0.48</v>
      </c>
      <c r="V8" s="679">
        <v>0.11</v>
      </c>
      <c r="W8" s="680"/>
      <c r="X8" s="680"/>
      <c r="Y8" s="680"/>
      <c r="Z8" s="681"/>
      <c r="AA8" s="682" t="s">
        <v>660</v>
      </c>
      <c r="AB8" s="683">
        <v>1995</v>
      </c>
      <c r="AC8" s="683" t="s">
        <v>576</v>
      </c>
      <c r="AD8" s="684" t="s">
        <v>104</v>
      </c>
      <c r="AE8" s="685" t="s">
        <v>218</v>
      </c>
    </row>
    <row r="9" spans="1:31" s="490" customFormat="1" x14ac:dyDescent="0.3">
      <c r="A9" s="354"/>
      <c r="B9" s="669" t="s">
        <v>653</v>
      </c>
      <c r="C9" s="670" t="s">
        <v>1104</v>
      </c>
      <c r="D9" s="671" t="s">
        <v>19</v>
      </c>
      <c r="E9" s="672" t="s">
        <v>74</v>
      </c>
      <c r="F9" s="672">
        <v>30</v>
      </c>
      <c r="G9" s="673"/>
      <c r="H9" s="674">
        <v>0.25</v>
      </c>
      <c r="I9" s="657" t="s">
        <v>0</v>
      </c>
      <c r="J9" s="657" t="s">
        <v>1095</v>
      </c>
      <c r="K9" s="675" t="s">
        <v>1113</v>
      </c>
      <c r="L9" s="676" t="s">
        <v>31</v>
      </c>
      <c r="M9" s="677">
        <v>1</v>
      </c>
      <c r="N9" s="677"/>
      <c r="O9" s="677" t="s">
        <v>576</v>
      </c>
      <c r="P9" s="677">
        <v>25</v>
      </c>
      <c r="Q9" s="293" t="s">
        <v>719</v>
      </c>
      <c r="R9" s="678"/>
      <c r="S9" s="679" t="s">
        <v>216</v>
      </c>
      <c r="T9" s="679" t="s">
        <v>820</v>
      </c>
      <c r="U9" s="679">
        <v>0.2</v>
      </c>
      <c r="V9" s="680"/>
      <c r="W9" s="679"/>
      <c r="X9" s="680"/>
      <c r="Y9" s="680"/>
      <c r="Z9" s="681"/>
      <c r="AA9" s="682" t="s">
        <v>720</v>
      </c>
      <c r="AB9" s="683">
        <v>1999</v>
      </c>
      <c r="AC9" s="683" t="s">
        <v>576</v>
      </c>
      <c r="AD9" s="684" t="s">
        <v>104</v>
      </c>
      <c r="AE9" s="685" t="s">
        <v>218</v>
      </c>
    </row>
    <row r="10" spans="1:31" s="490" customFormat="1" x14ac:dyDescent="0.3">
      <c r="A10" s="354"/>
      <c r="B10" s="669" t="s">
        <v>653</v>
      </c>
      <c r="C10" s="670" t="s">
        <v>1105</v>
      </c>
      <c r="D10" s="671" t="s">
        <v>19</v>
      </c>
      <c r="E10" s="672" t="s">
        <v>74</v>
      </c>
      <c r="F10" s="672">
        <v>30</v>
      </c>
      <c r="G10" s="673"/>
      <c r="H10" s="674">
        <v>0.25</v>
      </c>
      <c r="I10" s="657" t="s">
        <v>1</v>
      </c>
      <c r="J10" s="657" t="s">
        <v>576</v>
      </c>
      <c r="K10" s="657" t="s">
        <v>550</v>
      </c>
      <c r="L10" s="676" t="s">
        <v>31</v>
      </c>
      <c r="M10" s="677">
        <v>1</v>
      </c>
      <c r="N10" s="677"/>
      <c r="O10" s="677" t="s">
        <v>576</v>
      </c>
      <c r="P10" s="677">
        <v>25</v>
      </c>
      <c r="Q10" s="293" t="s">
        <v>719</v>
      </c>
      <c r="R10" s="678"/>
      <c r="S10" s="679" t="s">
        <v>216</v>
      </c>
      <c r="T10" s="679" t="s">
        <v>820</v>
      </c>
      <c r="U10" s="679">
        <v>0.48</v>
      </c>
      <c r="V10" s="680"/>
      <c r="W10" s="679"/>
      <c r="X10" s="680"/>
      <c r="Y10" s="680"/>
      <c r="Z10" s="681"/>
      <c r="AA10" s="682" t="s">
        <v>720</v>
      </c>
      <c r="AB10" s="683">
        <v>1999</v>
      </c>
      <c r="AC10" s="683" t="s">
        <v>576</v>
      </c>
      <c r="AD10" s="684" t="s">
        <v>104</v>
      </c>
      <c r="AE10" s="685" t="s">
        <v>218</v>
      </c>
    </row>
    <row r="11" spans="1:31" s="490" customFormat="1" x14ac:dyDescent="0.3">
      <c r="A11" s="354"/>
      <c r="B11" s="669" t="s">
        <v>633</v>
      </c>
      <c r="C11" s="670" t="s">
        <v>1108</v>
      </c>
      <c r="D11" s="671" t="s">
        <v>19</v>
      </c>
      <c r="E11" s="672" t="s">
        <v>20</v>
      </c>
      <c r="F11" s="672">
        <v>44</v>
      </c>
      <c r="G11" s="673"/>
      <c r="H11" s="674">
        <v>1.1000000000000001</v>
      </c>
      <c r="I11" s="657" t="s">
        <v>81</v>
      </c>
      <c r="J11" s="657" t="s">
        <v>1095</v>
      </c>
      <c r="K11" s="675" t="s">
        <v>547</v>
      </c>
      <c r="L11" s="676" t="s">
        <v>31</v>
      </c>
      <c r="M11" s="677">
        <v>7</v>
      </c>
      <c r="N11" s="677"/>
      <c r="O11" s="677" t="s">
        <v>576</v>
      </c>
      <c r="P11" s="677">
        <v>25</v>
      </c>
      <c r="Q11" s="293" t="s">
        <v>58</v>
      </c>
      <c r="R11" s="678"/>
      <c r="S11" s="679" t="s">
        <v>216</v>
      </c>
      <c r="T11" s="679" t="s">
        <v>820</v>
      </c>
      <c r="U11" s="679">
        <v>1.2</v>
      </c>
      <c r="V11" s="680"/>
      <c r="W11" s="680"/>
      <c r="X11" s="680"/>
      <c r="Y11" s="680"/>
      <c r="Z11" s="681"/>
      <c r="AA11" s="682" t="s">
        <v>660</v>
      </c>
      <c r="AB11" s="683">
        <v>1995</v>
      </c>
      <c r="AC11" s="683" t="s">
        <v>576</v>
      </c>
      <c r="AD11" s="684" t="s">
        <v>104</v>
      </c>
      <c r="AE11" s="685" t="s">
        <v>218</v>
      </c>
    </row>
    <row r="12" spans="1:31" s="490" customFormat="1" x14ac:dyDescent="0.3">
      <c r="A12" s="354"/>
      <c r="B12" s="669" t="s">
        <v>633</v>
      </c>
      <c r="C12" s="670" t="s">
        <v>1109</v>
      </c>
      <c r="D12" s="671" t="s">
        <v>19</v>
      </c>
      <c r="E12" s="672" t="s">
        <v>20</v>
      </c>
      <c r="F12" s="672">
        <v>44</v>
      </c>
      <c r="G12" s="673"/>
      <c r="H12" s="674">
        <v>1.1000000000000001</v>
      </c>
      <c r="I12" s="657" t="s">
        <v>1</v>
      </c>
      <c r="J12" s="657" t="s">
        <v>576</v>
      </c>
      <c r="K12" s="657" t="s">
        <v>549</v>
      </c>
      <c r="L12" s="676" t="s">
        <v>31</v>
      </c>
      <c r="M12" s="677" t="s">
        <v>1096</v>
      </c>
      <c r="N12" s="677"/>
      <c r="O12" s="677" t="s">
        <v>576</v>
      </c>
      <c r="P12" s="677">
        <v>25</v>
      </c>
      <c r="Q12" s="293" t="s">
        <v>650</v>
      </c>
      <c r="R12" s="678"/>
      <c r="S12" s="679" t="s">
        <v>216</v>
      </c>
      <c r="T12" s="679" t="s">
        <v>820</v>
      </c>
      <c r="U12" s="679">
        <v>0.1</v>
      </c>
      <c r="V12" s="680"/>
      <c r="W12" s="680"/>
      <c r="X12" s="680"/>
      <c r="Y12" s="680"/>
      <c r="Z12" s="681"/>
      <c r="AA12" s="682" t="s">
        <v>660</v>
      </c>
      <c r="AB12" s="683">
        <v>1995</v>
      </c>
      <c r="AC12" s="683" t="s">
        <v>576</v>
      </c>
      <c r="AD12" s="684" t="s">
        <v>104</v>
      </c>
      <c r="AE12" s="685" t="s">
        <v>218</v>
      </c>
    </row>
    <row r="13" spans="1:31" s="490" customFormat="1" x14ac:dyDescent="0.3">
      <c r="A13" s="354"/>
      <c r="B13" s="669" t="s">
        <v>633</v>
      </c>
      <c r="C13" s="670" t="s">
        <v>1110</v>
      </c>
      <c r="D13" s="671" t="s">
        <v>19</v>
      </c>
      <c r="E13" s="672" t="s">
        <v>74</v>
      </c>
      <c r="F13" s="672">
        <v>44</v>
      </c>
      <c r="G13" s="673"/>
      <c r="H13" s="674">
        <v>1.1000000000000001</v>
      </c>
      <c r="I13" s="657" t="s">
        <v>0</v>
      </c>
      <c r="J13" s="657" t="s">
        <v>1095</v>
      </c>
      <c r="K13" s="675" t="s">
        <v>1113</v>
      </c>
      <c r="L13" s="676" t="s">
        <v>31</v>
      </c>
      <c r="M13" s="677">
        <v>1</v>
      </c>
      <c r="N13" s="677"/>
      <c r="O13" s="677" t="s">
        <v>576</v>
      </c>
      <c r="P13" s="677">
        <v>25</v>
      </c>
      <c r="Q13" s="293" t="s">
        <v>719</v>
      </c>
      <c r="R13" s="678"/>
      <c r="S13" s="679" t="s">
        <v>216</v>
      </c>
      <c r="T13" s="679" t="s">
        <v>820</v>
      </c>
      <c r="U13" s="679">
        <v>1.2</v>
      </c>
      <c r="V13" s="680"/>
      <c r="W13" s="679"/>
      <c r="X13" s="680"/>
      <c r="Y13" s="680"/>
      <c r="Z13" s="681"/>
      <c r="AA13" s="682" t="s">
        <v>720</v>
      </c>
      <c r="AB13" s="683">
        <v>1999</v>
      </c>
      <c r="AC13" s="683" t="s">
        <v>576</v>
      </c>
      <c r="AD13" s="684" t="s">
        <v>104</v>
      </c>
      <c r="AE13" s="685" t="s">
        <v>218</v>
      </c>
    </row>
    <row r="14" spans="1:31" s="490" customFormat="1" x14ac:dyDescent="0.3">
      <c r="A14" s="354"/>
      <c r="B14" s="669" t="s">
        <v>633</v>
      </c>
      <c r="C14" s="670" t="s">
        <v>1111</v>
      </c>
      <c r="D14" s="671" t="s">
        <v>19</v>
      </c>
      <c r="E14" s="672" t="s">
        <v>74</v>
      </c>
      <c r="F14" s="672">
        <v>44</v>
      </c>
      <c r="G14" s="673"/>
      <c r="H14" s="674">
        <v>1.1000000000000001</v>
      </c>
      <c r="I14" s="657" t="s">
        <v>1</v>
      </c>
      <c r="J14" s="657" t="s">
        <v>576</v>
      </c>
      <c r="K14" s="657" t="s">
        <v>550</v>
      </c>
      <c r="L14" s="676" t="s">
        <v>31</v>
      </c>
      <c r="M14" s="677">
        <v>1</v>
      </c>
      <c r="N14" s="677"/>
      <c r="O14" s="677" t="s">
        <v>576</v>
      </c>
      <c r="P14" s="677">
        <v>25</v>
      </c>
      <c r="Q14" s="293" t="s">
        <v>719</v>
      </c>
      <c r="R14" s="678"/>
      <c r="S14" s="679" t="s">
        <v>216</v>
      </c>
      <c r="T14" s="679" t="s">
        <v>820</v>
      </c>
      <c r="U14" s="679">
        <v>0.1</v>
      </c>
      <c r="V14" s="680"/>
      <c r="W14" s="679"/>
      <c r="X14" s="680"/>
      <c r="Y14" s="680"/>
      <c r="Z14" s="681"/>
      <c r="AA14" s="682" t="s">
        <v>720</v>
      </c>
      <c r="AB14" s="683">
        <v>1999</v>
      </c>
      <c r="AC14" s="683" t="s">
        <v>576</v>
      </c>
      <c r="AD14" s="684" t="s">
        <v>104</v>
      </c>
      <c r="AE14" s="685" t="s">
        <v>218</v>
      </c>
    </row>
    <row r="15" spans="1:31" s="490" customFormat="1" x14ac:dyDescent="0.3">
      <c r="A15" s="354"/>
      <c r="B15" s="669" t="s">
        <v>634</v>
      </c>
      <c r="C15" s="670" t="s">
        <v>830</v>
      </c>
      <c r="D15" s="671" t="s">
        <v>19</v>
      </c>
      <c r="E15" s="672" t="s">
        <v>74</v>
      </c>
      <c r="F15" s="672">
        <v>31</v>
      </c>
      <c r="G15" s="673"/>
      <c r="H15" s="674">
        <v>0.59</v>
      </c>
      <c r="I15" s="657" t="s">
        <v>81</v>
      </c>
      <c r="J15" s="657" t="s">
        <v>1095</v>
      </c>
      <c r="K15" s="675" t="s">
        <v>547</v>
      </c>
      <c r="L15" s="676" t="s">
        <v>31</v>
      </c>
      <c r="M15" s="677">
        <v>7</v>
      </c>
      <c r="N15" s="677"/>
      <c r="O15" s="677" t="s">
        <v>576</v>
      </c>
      <c r="P15" s="677">
        <v>25</v>
      </c>
      <c r="Q15" s="293" t="s">
        <v>58</v>
      </c>
      <c r="R15" s="678"/>
      <c r="S15" s="679" t="s">
        <v>216</v>
      </c>
      <c r="T15" s="679" t="s">
        <v>820</v>
      </c>
      <c r="U15" s="679">
        <v>0.3</v>
      </c>
      <c r="V15" s="680"/>
      <c r="W15" s="680"/>
      <c r="X15" s="680"/>
      <c r="Y15" s="680"/>
      <c r="Z15" s="681"/>
      <c r="AA15" s="682" t="s">
        <v>660</v>
      </c>
      <c r="AB15" s="683">
        <v>1995</v>
      </c>
      <c r="AC15" s="683" t="s">
        <v>576</v>
      </c>
      <c r="AD15" s="684" t="s">
        <v>104</v>
      </c>
      <c r="AE15" s="685" t="s">
        <v>218</v>
      </c>
    </row>
    <row r="16" spans="1:31" s="490" customFormat="1" x14ac:dyDescent="0.3">
      <c r="A16" s="354"/>
      <c r="B16" s="669" t="s">
        <v>634</v>
      </c>
      <c r="C16" s="670" t="s">
        <v>831</v>
      </c>
      <c r="D16" s="671" t="s">
        <v>19</v>
      </c>
      <c r="E16" s="672" t="s">
        <v>74</v>
      </c>
      <c r="F16" s="672">
        <v>31</v>
      </c>
      <c r="G16" s="673"/>
      <c r="H16" s="674">
        <v>0.59</v>
      </c>
      <c r="I16" s="657" t="s">
        <v>1</v>
      </c>
      <c r="J16" s="657" t="s">
        <v>576</v>
      </c>
      <c r="K16" s="657" t="s">
        <v>550</v>
      </c>
      <c r="L16" s="676" t="s">
        <v>31</v>
      </c>
      <c r="M16" s="677" t="s">
        <v>1096</v>
      </c>
      <c r="N16" s="677"/>
      <c r="O16" s="677" t="s">
        <v>576</v>
      </c>
      <c r="P16" s="677">
        <v>25</v>
      </c>
      <c r="Q16" s="293" t="s">
        <v>650</v>
      </c>
      <c r="R16" s="678"/>
      <c r="S16" s="679" t="s">
        <v>216</v>
      </c>
      <c r="T16" s="679" t="s">
        <v>820</v>
      </c>
      <c r="U16" s="679">
        <v>0.1</v>
      </c>
      <c r="V16" s="679">
        <v>0.08</v>
      </c>
      <c r="W16" s="680"/>
      <c r="X16" s="680"/>
      <c r="Y16" s="679">
        <v>0.06</v>
      </c>
      <c r="Z16" s="681"/>
      <c r="AA16" s="682" t="s">
        <v>660</v>
      </c>
      <c r="AB16" s="683">
        <v>1995</v>
      </c>
      <c r="AC16" s="683" t="s">
        <v>576</v>
      </c>
      <c r="AD16" s="684" t="s">
        <v>104</v>
      </c>
      <c r="AE16" s="685" t="s">
        <v>218</v>
      </c>
    </row>
    <row r="17" spans="1:31" s="490" customFormat="1" x14ac:dyDescent="0.3">
      <c r="A17" s="354"/>
      <c r="B17" s="669" t="s">
        <v>634</v>
      </c>
      <c r="C17" s="670" t="s">
        <v>849</v>
      </c>
      <c r="D17" s="671" t="s">
        <v>19</v>
      </c>
      <c r="E17" s="672" t="s">
        <v>74</v>
      </c>
      <c r="F17" s="672">
        <v>31</v>
      </c>
      <c r="G17" s="673"/>
      <c r="H17" s="674">
        <v>0.59</v>
      </c>
      <c r="I17" s="657" t="s">
        <v>0</v>
      </c>
      <c r="J17" s="657" t="s">
        <v>1095</v>
      </c>
      <c r="K17" s="675" t="s">
        <v>1113</v>
      </c>
      <c r="L17" s="676" t="s">
        <v>31</v>
      </c>
      <c r="M17" s="677">
        <v>1</v>
      </c>
      <c r="N17" s="677"/>
      <c r="O17" s="677" t="s">
        <v>576</v>
      </c>
      <c r="P17" s="677">
        <v>25</v>
      </c>
      <c r="Q17" s="293" t="s">
        <v>719</v>
      </c>
      <c r="R17" s="678"/>
      <c r="S17" s="679" t="s">
        <v>216</v>
      </c>
      <c r="T17" s="679" t="s">
        <v>820</v>
      </c>
      <c r="U17" s="679">
        <v>0.3</v>
      </c>
      <c r="V17" s="680"/>
      <c r="W17" s="679">
        <v>0.1</v>
      </c>
      <c r="X17" s="680"/>
      <c r="Y17" s="680"/>
      <c r="Z17" s="681"/>
      <c r="AA17" s="682" t="s">
        <v>720</v>
      </c>
      <c r="AB17" s="683">
        <v>1999</v>
      </c>
      <c r="AC17" s="683" t="s">
        <v>576</v>
      </c>
      <c r="AD17" s="684" t="s">
        <v>104</v>
      </c>
      <c r="AE17" s="685" t="s">
        <v>218</v>
      </c>
    </row>
    <row r="18" spans="1:31" s="490" customFormat="1" x14ac:dyDescent="0.3">
      <c r="A18" s="354"/>
      <c r="B18" s="669" t="s">
        <v>634</v>
      </c>
      <c r="C18" s="670" t="s">
        <v>832</v>
      </c>
      <c r="D18" s="671" t="s">
        <v>19</v>
      </c>
      <c r="E18" s="672" t="s">
        <v>74</v>
      </c>
      <c r="F18" s="672">
        <v>31</v>
      </c>
      <c r="G18" s="673"/>
      <c r="H18" s="674">
        <v>0.59</v>
      </c>
      <c r="I18" s="657" t="s">
        <v>1</v>
      </c>
      <c r="J18" s="657" t="s">
        <v>576</v>
      </c>
      <c r="K18" s="657" t="s">
        <v>550</v>
      </c>
      <c r="L18" s="676" t="s">
        <v>31</v>
      </c>
      <c r="M18" s="677">
        <v>1</v>
      </c>
      <c r="N18" s="677"/>
      <c r="O18" s="677" t="s">
        <v>576</v>
      </c>
      <c r="P18" s="677">
        <v>25</v>
      </c>
      <c r="Q18" s="293" t="s">
        <v>719</v>
      </c>
      <c r="R18" s="678"/>
      <c r="S18" s="679" t="s">
        <v>216</v>
      </c>
      <c r="T18" s="679" t="s">
        <v>820</v>
      </c>
      <c r="U18" s="679">
        <v>0.1</v>
      </c>
      <c r="V18" s="680"/>
      <c r="W18" s="679">
        <v>2.2000000000000002</v>
      </c>
      <c r="X18" s="680"/>
      <c r="Y18" s="680"/>
      <c r="Z18" s="681"/>
      <c r="AA18" s="682" t="s">
        <v>720</v>
      </c>
      <c r="AB18" s="683">
        <v>1999</v>
      </c>
      <c r="AC18" s="683" t="s">
        <v>576</v>
      </c>
      <c r="AD18" s="684" t="s">
        <v>104</v>
      </c>
      <c r="AE18" s="685" t="s">
        <v>218</v>
      </c>
    </row>
    <row r="19" spans="1:31" s="490" customFormat="1" x14ac:dyDescent="0.3">
      <c r="A19" s="354"/>
      <c r="B19" s="669" t="s">
        <v>634</v>
      </c>
      <c r="C19" s="670" t="s">
        <v>848</v>
      </c>
      <c r="D19" s="671" t="s">
        <v>19</v>
      </c>
      <c r="E19" s="672" t="s">
        <v>74</v>
      </c>
      <c r="F19" s="672">
        <v>34</v>
      </c>
      <c r="G19" s="673"/>
      <c r="H19" s="674">
        <v>7.9</v>
      </c>
      <c r="I19" s="657" t="s">
        <v>81</v>
      </c>
      <c r="J19" s="657" t="s">
        <v>1095</v>
      </c>
      <c r="K19" s="675" t="s">
        <v>547</v>
      </c>
      <c r="L19" s="676" t="s">
        <v>31</v>
      </c>
      <c r="M19" s="677">
        <v>7</v>
      </c>
      <c r="N19" s="677"/>
      <c r="O19" s="677" t="s">
        <v>576</v>
      </c>
      <c r="P19" s="677">
        <v>25</v>
      </c>
      <c r="Q19" s="293" t="s">
        <v>58</v>
      </c>
      <c r="R19" s="678"/>
      <c r="S19" s="679" t="s">
        <v>216</v>
      </c>
      <c r="T19" s="679" t="s">
        <v>820</v>
      </c>
      <c r="U19" s="679">
        <v>1.5</v>
      </c>
      <c r="V19" s="679">
        <v>5.0000000000000001E-4</v>
      </c>
      <c r="W19" s="680"/>
      <c r="X19" s="680"/>
      <c r="Y19" s="679">
        <v>5.0000000000000001E-4</v>
      </c>
      <c r="Z19" s="681"/>
      <c r="AA19" s="682" t="s">
        <v>660</v>
      </c>
      <c r="AB19" s="683">
        <v>1995</v>
      </c>
      <c r="AC19" s="683" t="s">
        <v>576</v>
      </c>
      <c r="AD19" s="684" t="s">
        <v>104</v>
      </c>
      <c r="AE19" s="685" t="s">
        <v>218</v>
      </c>
    </row>
    <row r="20" spans="1:31" s="490" customFormat="1" x14ac:dyDescent="0.3">
      <c r="A20" s="354"/>
      <c r="B20" s="669" t="s">
        <v>634</v>
      </c>
      <c r="C20" s="670" t="s">
        <v>833</v>
      </c>
      <c r="D20" s="671" t="s">
        <v>19</v>
      </c>
      <c r="E20" s="672" t="s">
        <v>74</v>
      </c>
      <c r="F20" s="672">
        <v>34</v>
      </c>
      <c r="G20" s="673"/>
      <c r="H20" s="674">
        <v>7.9</v>
      </c>
      <c r="I20" s="657" t="s">
        <v>1</v>
      </c>
      <c r="J20" s="657" t="s">
        <v>576</v>
      </c>
      <c r="K20" s="657" t="s">
        <v>551</v>
      </c>
      <c r="L20" s="676" t="s">
        <v>31</v>
      </c>
      <c r="M20" s="677" t="s">
        <v>1096</v>
      </c>
      <c r="N20" s="677"/>
      <c r="O20" s="677" t="s">
        <v>576</v>
      </c>
      <c r="P20" s="677">
        <v>25</v>
      </c>
      <c r="Q20" s="293" t="s">
        <v>650</v>
      </c>
      <c r="R20" s="678"/>
      <c r="S20" s="679" t="s">
        <v>216</v>
      </c>
      <c r="T20" s="679" t="s">
        <v>820</v>
      </c>
      <c r="U20" s="679">
        <v>1</v>
      </c>
      <c r="V20" s="679">
        <v>0.04</v>
      </c>
      <c r="W20" s="680"/>
      <c r="X20" s="680"/>
      <c r="Y20" s="679">
        <v>0.06</v>
      </c>
      <c r="Z20" s="681"/>
      <c r="AA20" s="682" t="s">
        <v>660</v>
      </c>
      <c r="AB20" s="683">
        <v>1995</v>
      </c>
      <c r="AC20" s="683" t="s">
        <v>576</v>
      </c>
      <c r="AD20" s="684" t="s">
        <v>104</v>
      </c>
      <c r="AE20" s="685" t="s">
        <v>218</v>
      </c>
    </row>
    <row r="21" spans="1:31" s="490" customFormat="1" x14ac:dyDescent="0.3">
      <c r="A21" s="354"/>
      <c r="B21" s="669" t="s">
        <v>634</v>
      </c>
      <c r="C21" s="670" t="s">
        <v>846</v>
      </c>
      <c r="D21" s="671" t="s">
        <v>19</v>
      </c>
      <c r="E21" s="672" t="s">
        <v>74</v>
      </c>
      <c r="F21" s="672">
        <v>34</v>
      </c>
      <c r="G21" s="673"/>
      <c r="H21" s="674">
        <v>7.9</v>
      </c>
      <c r="I21" s="657" t="s">
        <v>0</v>
      </c>
      <c r="J21" s="657" t="s">
        <v>1095</v>
      </c>
      <c r="K21" s="675" t="s">
        <v>1113</v>
      </c>
      <c r="L21" s="676" t="s">
        <v>31</v>
      </c>
      <c r="M21" s="677">
        <v>1</v>
      </c>
      <c r="N21" s="677"/>
      <c r="O21" s="677" t="s">
        <v>576</v>
      </c>
      <c r="P21" s="677">
        <v>25</v>
      </c>
      <c r="Q21" s="293" t="s">
        <v>719</v>
      </c>
      <c r="R21" s="678"/>
      <c r="S21" s="679" t="s">
        <v>216</v>
      </c>
      <c r="T21" s="679" t="s">
        <v>820</v>
      </c>
      <c r="U21" s="679">
        <v>1.5</v>
      </c>
      <c r="V21" s="680"/>
      <c r="W21" s="679">
        <v>2.5</v>
      </c>
      <c r="X21" s="680"/>
      <c r="Y21" s="680"/>
      <c r="Z21" s="681"/>
      <c r="AA21" s="682" t="s">
        <v>720</v>
      </c>
      <c r="AB21" s="683">
        <v>1999</v>
      </c>
      <c r="AC21" s="683" t="s">
        <v>576</v>
      </c>
      <c r="AD21" s="684" t="s">
        <v>104</v>
      </c>
      <c r="AE21" s="685" t="s">
        <v>218</v>
      </c>
    </row>
    <row r="22" spans="1:31" s="490" customFormat="1" x14ac:dyDescent="0.3">
      <c r="A22" s="354"/>
      <c r="B22" s="669" t="s">
        <v>634</v>
      </c>
      <c r="C22" s="670" t="s">
        <v>834</v>
      </c>
      <c r="D22" s="671" t="s">
        <v>19</v>
      </c>
      <c r="E22" s="672" t="s">
        <v>74</v>
      </c>
      <c r="F22" s="672">
        <v>34</v>
      </c>
      <c r="G22" s="673"/>
      <c r="H22" s="674">
        <v>7.9</v>
      </c>
      <c r="I22" s="657" t="s">
        <v>1</v>
      </c>
      <c r="J22" s="657" t="s">
        <v>576</v>
      </c>
      <c r="K22" s="657" t="s">
        <v>551</v>
      </c>
      <c r="L22" s="676" t="s">
        <v>31</v>
      </c>
      <c r="M22" s="677">
        <v>1</v>
      </c>
      <c r="N22" s="677"/>
      <c r="O22" s="677" t="s">
        <v>576</v>
      </c>
      <c r="P22" s="677">
        <v>25</v>
      </c>
      <c r="Q22" s="293" t="s">
        <v>719</v>
      </c>
      <c r="R22" s="678"/>
      <c r="S22" s="679" t="s">
        <v>216</v>
      </c>
      <c r="T22" s="679" t="s">
        <v>820</v>
      </c>
      <c r="U22" s="686">
        <v>1</v>
      </c>
      <c r="V22" s="680"/>
      <c r="W22" s="679">
        <v>5</v>
      </c>
      <c r="X22" s="680"/>
      <c r="Y22" s="680"/>
      <c r="Z22" s="681"/>
      <c r="AA22" s="682" t="s">
        <v>720</v>
      </c>
      <c r="AB22" s="683">
        <v>1999</v>
      </c>
      <c r="AC22" s="683" t="s">
        <v>576</v>
      </c>
      <c r="AD22" s="684" t="s">
        <v>104</v>
      </c>
      <c r="AE22" s="685" t="s">
        <v>218</v>
      </c>
    </row>
    <row r="23" spans="1:31" s="490" customFormat="1" x14ac:dyDescent="0.3">
      <c r="A23" s="354"/>
      <c r="B23" s="669" t="s">
        <v>635</v>
      </c>
      <c r="C23" s="670" t="s">
        <v>847</v>
      </c>
      <c r="D23" s="671" t="s">
        <v>19</v>
      </c>
      <c r="E23" s="672" t="s">
        <v>20</v>
      </c>
      <c r="F23" s="672">
        <v>43</v>
      </c>
      <c r="G23" s="673"/>
      <c r="H23" s="674">
        <v>7.4</v>
      </c>
      <c r="I23" s="657" t="s">
        <v>81</v>
      </c>
      <c r="J23" s="657" t="s">
        <v>1095</v>
      </c>
      <c r="K23" s="675" t="s">
        <v>547</v>
      </c>
      <c r="L23" s="676" t="s">
        <v>31</v>
      </c>
      <c r="M23" s="677">
        <v>7</v>
      </c>
      <c r="N23" s="677"/>
      <c r="O23" s="677" t="s">
        <v>576</v>
      </c>
      <c r="P23" s="677">
        <v>25</v>
      </c>
      <c r="Q23" s="293" t="s">
        <v>58</v>
      </c>
      <c r="R23" s="678"/>
      <c r="S23" s="679" t="s">
        <v>216</v>
      </c>
      <c r="T23" s="679" t="s">
        <v>820</v>
      </c>
      <c r="U23" s="679">
        <v>2</v>
      </c>
      <c r="V23" s="679">
        <v>0.11</v>
      </c>
      <c r="W23" s="680"/>
      <c r="X23" s="680"/>
      <c r="Y23" s="679">
        <v>0.13</v>
      </c>
      <c r="Z23" s="681"/>
      <c r="AA23" s="682" t="s">
        <v>660</v>
      </c>
      <c r="AB23" s="683">
        <v>1995</v>
      </c>
      <c r="AC23" s="683" t="s">
        <v>576</v>
      </c>
      <c r="AD23" s="684" t="s">
        <v>104</v>
      </c>
      <c r="AE23" s="685" t="s">
        <v>218</v>
      </c>
    </row>
    <row r="24" spans="1:31" s="490" customFormat="1" x14ac:dyDescent="0.3">
      <c r="A24" s="354"/>
      <c r="B24" s="669" t="s">
        <v>635</v>
      </c>
      <c r="C24" s="670" t="s">
        <v>835</v>
      </c>
      <c r="D24" s="671" t="s">
        <v>19</v>
      </c>
      <c r="E24" s="672" t="s">
        <v>20</v>
      </c>
      <c r="F24" s="672">
        <v>43</v>
      </c>
      <c r="G24" s="673"/>
      <c r="H24" s="674">
        <v>7.4</v>
      </c>
      <c r="I24" s="657" t="s">
        <v>1</v>
      </c>
      <c r="J24" s="657" t="s">
        <v>576</v>
      </c>
      <c r="K24" s="657" t="s">
        <v>552</v>
      </c>
      <c r="L24" s="676" t="s">
        <v>31</v>
      </c>
      <c r="M24" s="677" t="s">
        <v>1096</v>
      </c>
      <c r="N24" s="677"/>
      <c r="O24" s="677" t="s">
        <v>576</v>
      </c>
      <c r="P24" s="677">
        <v>25</v>
      </c>
      <c r="Q24" s="293" t="s">
        <v>650</v>
      </c>
      <c r="R24" s="678"/>
      <c r="S24" s="679" t="s">
        <v>216</v>
      </c>
      <c r="T24" s="679" t="s">
        <v>820</v>
      </c>
      <c r="U24" s="679">
        <v>0.5</v>
      </c>
      <c r="V24" s="679">
        <v>0.03</v>
      </c>
      <c r="W24" s="680"/>
      <c r="X24" s="680"/>
      <c r="Y24" s="680"/>
      <c r="Z24" s="681"/>
      <c r="AA24" s="682" t="s">
        <v>660</v>
      </c>
      <c r="AB24" s="683">
        <v>1995</v>
      </c>
      <c r="AC24" s="683" t="s">
        <v>576</v>
      </c>
      <c r="AD24" s="684" t="s">
        <v>104</v>
      </c>
      <c r="AE24" s="685" t="s">
        <v>218</v>
      </c>
    </row>
    <row r="25" spans="1:31" s="490" customFormat="1" x14ac:dyDescent="0.3">
      <c r="A25" s="354"/>
      <c r="B25" s="669" t="s">
        <v>635</v>
      </c>
      <c r="C25" s="670" t="s">
        <v>845</v>
      </c>
      <c r="D25" s="671" t="s">
        <v>19</v>
      </c>
      <c r="E25" s="672" t="s">
        <v>20</v>
      </c>
      <c r="F25" s="672">
        <v>43</v>
      </c>
      <c r="G25" s="673"/>
      <c r="H25" s="674">
        <v>7.4</v>
      </c>
      <c r="I25" s="657" t="s">
        <v>0</v>
      </c>
      <c r="J25" s="657" t="s">
        <v>1095</v>
      </c>
      <c r="K25" s="675" t="s">
        <v>1113</v>
      </c>
      <c r="L25" s="676" t="s">
        <v>31</v>
      </c>
      <c r="M25" s="677">
        <v>1</v>
      </c>
      <c r="N25" s="677"/>
      <c r="O25" s="677" t="s">
        <v>576</v>
      </c>
      <c r="P25" s="677">
        <v>25</v>
      </c>
      <c r="Q25" s="293" t="s">
        <v>719</v>
      </c>
      <c r="R25" s="678"/>
      <c r="S25" s="679" t="s">
        <v>216</v>
      </c>
      <c r="T25" s="679" t="s">
        <v>820</v>
      </c>
      <c r="U25" s="686">
        <v>2</v>
      </c>
      <c r="V25" s="680"/>
      <c r="W25" s="679">
        <v>0.1</v>
      </c>
      <c r="X25" s="680"/>
      <c r="Y25" s="680"/>
      <c r="Z25" s="681"/>
      <c r="AA25" s="682" t="s">
        <v>720</v>
      </c>
      <c r="AB25" s="683">
        <v>1999</v>
      </c>
      <c r="AC25" s="683" t="s">
        <v>576</v>
      </c>
      <c r="AD25" s="684" t="s">
        <v>104</v>
      </c>
      <c r="AE25" s="685" t="s">
        <v>218</v>
      </c>
    </row>
    <row r="26" spans="1:31" s="490" customFormat="1" x14ac:dyDescent="0.3">
      <c r="A26" s="354"/>
      <c r="B26" s="669" t="s">
        <v>635</v>
      </c>
      <c r="C26" s="670" t="s">
        <v>836</v>
      </c>
      <c r="D26" s="671" t="s">
        <v>19</v>
      </c>
      <c r="E26" s="672" t="s">
        <v>20</v>
      </c>
      <c r="F26" s="672">
        <v>43</v>
      </c>
      <c r="G26" s="673"/>
      <c r="H26" s="674">
        <v>7.4</v>
      </c>
      <c r="I26" s="657" t="s">
        <v>1</v>
      </c>
      <c r="J26" s="657" t="s">
        <v>576</v>
      </c>
      <c r="K26" s="657" t="s">
        <v>552</v>
      </c>
      <c r="L26" s="676" t="s">
        <v>31</v>
      </c>
      <c r="M26" s="677">
        <v>1</v>
      </c>
      <c r="N26" s="677"/>
      <c r="O26" s="677" t="s">
        <v>576</v>
      </c>
      <c r="P26" s="677">
        <v>25</v>
      </c>
      <c r="Q26" s="293" t="s">
        <v>719</v>
      </c>
      <c r="R26" s="678"/>
      <c r="S26" s="679" t="s">
        <v>216</v>
      </c>
      <c r="T26" s="679" t="s">
        <v>820</v>
      </c>
      <c r="U26" s="679">
        <v>0.5</v>
      </c>
      <c r="V26" s="680"/>
      <c r="W26" s="679">
        <v>8.5</v>
      </c>
      <c r="X26" s="680"/>
      <c r="Y26" s="680"/>
      <c r="Z26" s="681"/>
      <c r="AA26" s="682" t="s">
        <v>720</v>
      </c>
      <c r="AB26" s="683">
        <v>1999</v>
      </c>
      <c r="AC26" s="683" t="s">
        <v>576</v>
      </c>
      <c r="AD26" s="684" t="s">
        <v>104</v>
      </c>
      <c r="AE26" s="685" t="s">
        <v>218</v>
      </c>
    </row>
    <row r="27" spans="1:31" s="490" customFormat="1" x14ac:dyDescent="0.3">
      <c r="A27" s="354"/>
      <c r="B27" s="669" t="s">
        <v>635</v>
      </c>
      <c r="C27" s="670" t="s">
        <v>844</v>
      </c>
      <c r="D27" s="671" t="s">
        <v>19</v>
      </c>
      <c r="E27" s="672" t="s">
        <v>20</v>
      </c>
      <c r="F27" s="672">
        <v>46</v>
      </c>
      <c r="G27" s="673"/>
      <c r="H27" s="674">
        <v>11</v>
      </c>
      <c r="I27" s="657" t="s">
        <v>81</v>
      </c>
      <c r="J27" s="657" t="s">
        <v>1095</v>
      </c>
      <c r="K27" s="675" t="s">
        <v>547</v>
      </c>
      <c r="L27" s="676" t="s">
        <v>31</v>
      </c>
      <c r="M27" s="677">
        <v>7</v>
      </c>
      <c r="N27" s="677"/>
      <c r="O27" s="677" t="s">
        <v>576</v>
      </c>
      <c r="P27" s="677">
        <v>25</v>
      </c>
      <c r="Q27" s="293" t="s">
        <v>58</v>
      </c>
      <c r="R27" s="678"/>
      <c r="S27" s="679" t="s">
        <v>216</v>
      </c>
      <c r="T27" s="679" t="s">
        <v>820</v>
      </c>
      <c r="U27" s="679">
        <v>2.5</v>
      </c>
      <c r="V27" s="679">
        <v>0.02</v>
      </c>
      <c r="W27" s="680"/>
      <c r="X27" s="680"/>
      <c r="Y27" s="679">
        <v>0.01</v>
      </c>
      <c r="Z27" s="681"/>
      <c r="AA27" s="682" t="s">
        <v>660</v>
      </c>
      <c r="AB27" s="683">
        <v>1995</v>
      </c>
      <c r="AC27" s="683" t="s">
        <v>576</v>
      </c>
      <c r="AD27" s="684" t="s">
        <v>104</v>
      </c>
      <c r="AE27" s="685" t="s">
        <v>218</v>
      </c>
    </row>
    <row r="28" spans="1:31" s="490" customFormat="1" x14ac:dyDescent="0.3">
      <c r="A28" s="354"/>
      <c r="B28" s="669" t="s">
        <v>635</v>
      </c>
      <c r="C28" s="670" t="s">
        <v>837</v>
      </c>
      <c r="D28" s="671" t="s">
        <v>19</v>
      </c>
      <c r="E28" s="672" t="s">
        <v>20</v>
      </c>
      <c r="F28" s="672">
        <v>46</v>
      </c>
      <c r="G28" s="673"/>
      <c r="H28" s="674">
        <v>11</v>
      </c>
      <c r="I28" s="657" t="s">
        <v>1</v>
      </c>
      <c r="J28" s="657" t="s">
        <v>576</v>
      </c>
      <c r="K28" s="657" t="s">
        <v>553</v>
      </c>
      <c r="L28" s="676" t="s">
        <v>31</v>
      </c>
      <c r="M28" s="677" t="s">
        <v>1096</v>
      </c>
      <c r="N28" s="677"/>
      <c r="O28" s="677" t="s">
        <v>576</v>
      </c>
      <c r="P28" s="677">
        <v>25</v>
      </c>
      <c r="Q28" s="293" t="s">
        <v>650</v>
      </c>
      <c r="R28" s="678"/>
      <c r="S28" s="679" t="s">
        <v>216</v>
      </c>
      <c r="T28" s="679" t="s">
        <v>820</v>
      </c>
      <c r="U28" s="686">
        <v>1</v>
      </c>
      <c r="V28" s="679">
        <v>0.13</v>
      </c>
      <c r="W28" s="680"/>
      <c r="X28" s="680"/>
      <c r="Y28" s="679">
        <v>0.01</v>
      </c>
      <c r="Z28" s="681"/>
      <c r="AA28" s="682" t="s">
        <v>660</v>
      </c>
      <c r="AB28" s="683">
        <v>1995</v>
      </c>
      <c r="AC28" s="683" t="s">
        <v>576</v>
      </c>
      <c r="AD28" s="684" t="s">
        <v>104</v>
      </c>
      <c r="AE28" s="685" t="s">
        <v>218</v>
      </c>
    </row>
    <row r="29" spans="1:31" s="490" customFormat="1" x14ac:dyDescent="0.3">
      <c r="A29" s="354"/>
      <c r="B29" s="669" t="s">
        <v>635</v>
      </c>
      <c r="C29" s="670" t="s">
        <v>843</v>
      </c>
      <c r="D29" s="671" t="s">
        <v>19</v>
      </c>
      <c r="E29" s="672" t="s">
        <v>20</v>
      </c>
      <c r="F29" s="672">
        <v>46</v>
      </c>
      <c r="G29" s="673"/>
      <c r="H29" s="674">
        <v>11</v>
      </c>
      <c r="I29" s="657" t="s">
        <v>0</v>
      </c>
      <c r="J29" s="657" t="s">
        <v>1095</v>
      </c>
      <c r="K29" s="675" t="s">
        <v>1113</v>
      </c>
      <c r="L29" s="676" t="s">
        <v>31</v>
      </c>
      <c r="M29" s="677">
        <v>1</v>
      </c>
      <c r="N29" s="677"/>
      <c r="O29" s="677" t="s">
        <v>576</v>
      </c>
      <c r="P29" s="677">
        <v>25</v>
      </c>
      <c r="Q29" s="293" t="s">
        <v>719</v>
      </c>
      <c r="R29" s="678"/>
      <c r="S29" s="679" t="s">
        <v>216</v>
      </c>
      <c r="T29" s="679" t="s">
        <v>820</v>
      </c>
      <c r="U29" s="679">
        <v>2.5</v>
      </c>
      <c r="V29" s="680"/>
      <c r="W29" s="679">
        <v>1.2</v>
      </c>
      <c r="X29" s="680"/>
      <c r="Y29" s="680"/>
      <c r="Z29" s="681"/>
      <c r="AA29" s="682" t="s">
        <v>720</v>
      </c>
      <c r="AB29" s="683">
        <v>1999</v>
      </c>
      <c r="AC29" s="683" t="s">
        <v>576</v>
      </c>
      <c r="AD29" s="684" t="s">
        <v>104</v>
      </c>
      <c r="AE29" s="685" t="s">
        <v>218</v>
      </c>
    </row>
    <row r="30" spans="1:31" s="490" customFormat="1" x14ac:dyDescent="0.3">
      <c r="A30" s="354"/>
      <c r="B30" s="669" t="s">
        <v>635</v>
      </c>
      <c r="C30" s="670" t="s">
        <v>838</v>
      </c>
      <c r="D30" s="671" t="s">
        <v>19</v>
      </c>
      <c r="E30" s="672" t="s">
        <v>20</v>
      </c>
      <c r="F30" s="672">
        <v>46</v>
      </c>
      <c r="G30" s="673"/>
      <c r="H30" s="674">
        <v>11</v>
      </c>
      <c r="I30" s="657" t="s">
        <v>1</v>
      </c>
      <c r="J30" s="657" t="s">
        <v>576</v>
      </c>
      <c r="K30" s="657" t="s">
        <v>553</v>
      </c>
      <c r="L30" s="676" t="s">
        <v>31</v>
      </c>
      <c r="M30" s="677">
        <v>1</v>
      </c>
      <c r="N30" s="677"/>
      <c r="O30" s="677" t="s">
        <v>576</v>
      </c>
      <c r="P30" s="677">
        <v>25</v>
      </c>
      <c r="Q30" s="293" t="s">
        <v>719</v>
      </c>
      <c r="R30" s="678"/>
      <c r="S30" s="679" t="s">
        <v>216</v>
      </c>
      <c r="T30" s="679" t="s">
        <v>820</v>
      </c>
      <c r="U30" s="686">
        <v>1</v>
      </c>
      <c r="V30" s="680"/>
      <c r="W30" s="686">
        <v>8</v>
      </c>
      <c r="X30" s="680"/>
      <c r="Y30" s="680"/>
      <c r="Z30" s="681"/>
      <c r="AA30" s="682" t="s">
        <v>720</v>
      </c>
      <c r="AB30" s="683">
        <v>1999</v>
      </c>
      <c r="AC30" s="683" t="s">
        <v>576</v>
      </c>
      <c r="AD30" s="684" t="s">
        <v>104</v>
      </c>
      <c r="AE30" s="685" t="s">
        <v>218</v>
      </c>
    </row>
    <row r="31" spans="1:31" s="490" customFormat="1" x14ac:dyDescent="0.3">
      <c r="A31" s="354"/>
      <c r="B31" s="669" t="s">
        <v>635</v>
      </c>
      <c r="C31" s="670" t="s">
        <v>842</v>
      </c>
      <c r="D31" s="671" t="s">
        <v>19</v>
      </c>
      <c r="E31" s="672" t="s">
        <v>20</v>
      </c>
      <c r="F31" s="672">
        <v>50</v>
      </c>
      <c r="G31" s="673"/>
      <c r="H31" s="674">
        <v>18</v>
      </c>
      <c r="I31" s="657" t="s">
        <v>81</v>
      </c>
      <c r="J31" s="657" t="s">
        <v>1095</v>
      </c>
      <c r="K31" s="675" t="s">
        <v>547</v>
      </c>
      <c r="L31" s="676" t="s">
        <v>31</v>
      </c>
      <c r="M31" s="677">
        <v>7</v>
      </c>
      <c r="N31" s="677"/>
      <c r="O31" s="677" t="s">
        <v>576</v>
      </c>
      <c r="P31" s="677">
        <v>25</v>
      </c>
      <c r="Q31" s="293" t="s">
        <v>58</v>
      </c>
      <c r="R31" s="678"/>
      <c r="S31" s="679" t="s">
        <v>216</v>
      </c>
      <c r="T31" s="679" t="s">
        <v>820</v>
      </c>
      <c r="U31" s="296">
        <v>6.5</v>
      </c>
      <c r="V31" s="679">
        <v>0.1</v>
      </c>
      <c r="W31" s="680"/>
      <c r="X31" s="680"/>
      <c r="Y31" s="679">
        <v>0.05</v>
      </c>
      <c r="Z31" s="681"/>
      <c r="AA31" s="682" t="s">
        <v>660</v>
      </c>
      <c r="AB31" s="683">
        <v>1995</v>
      </c>
      <c r="AC31" s="683" t="s">
        <v>576</v>
      </c>
      <c r="AD31" s="684" t="s">
        <v>104</v>
      </c>
      <c r="AE31" s="685" t="s">
        <v>218</v>
      </c>
    </row>
    <row r="32" spans="1:31" s="490" customFormat="1" x14ac:dyDescent="0.3">
      <c r="A32" s="354"/>
      <c r="B32" s="669" t="s">
        <v>635</v>
      </c>
      <c r="C32" s="670" t="s">
        <v>839</v>
      </c>
      <c r="D32" s="671" t="s">
        <v>19</v>
      </c>
      <c r="E32" s="672" t="s">
        <v>20</v>
      </c>
      <c r="F32" s="672">
        <v>50</v>
      </c>
      <c r="G32" s="673"/>
      <c r="H32" s="674">
        <v>18</v>
      </c>
      <c r="I32" s="657" t="s">
        <v>1</v>
      </c>
      <c r="J32" s="657" t="s">
        <v>576</v>
      </c>
      <c r="K32" s="657" t="s">
        <v>552</v>
      </c>
      <c r="L32" s="676" t="s">
        <v>31</v>
      </c>
      <c r="M32" s="677" t="s">
        <v>1096</v>
      </c>
      <c r="N32" s="677"/>
      <c r="O32" s="677" t="s">
        <v>576</v>
      </c>
      <c r="P32" s="677">
        <v>25</v>
      </c>
      <c r="Q32" s="293" t="s">
        <v>650</v>
      </c>
      <c r="R32" s="678"/>
      <c r="S32" s="679" t="s">
        <v>216</v>
      </c>
      <c r="T32" s="679" t="s">
        <v>820</v>
      </c>
      <c r="U32" s="679">
        <v>1</v>
      </c>
      <c r="V32" s="679">
        <v>7.0000000000000007E-2</v>
      </c>
      <c r="W32" s="680"/>
      <c r="X32" s="680"/>
      <c r="Y32" s="679">
        <v>0.12</v>
      </c>
      <c r="Z32" s="681"/>
      <c r="AA32" s="682" t="s">
        <v>660</v>
      </c>
      <c r="AB32" s="683">
        <v>1995</v>
      </c>
      <c r="AC32" s="683" t="s">
        <v>576</v>
      </c>
      <c r="AD32" s="684" t="s">
        <v>104</v>
      </c>
      <c r="AE32" s="685" t="s">
        <v>218</v>
      </c>
    </row>
    <row r="33" spans="1:31" s="490" customFormat="1" x14ac:dyDescent="0.3">
      <c r="A33" s="354"/>
      <c r="B33" s="669" t="s">
        <v>635</v>
      </c>
      <c r="C33" s="670" t="s">
        <v>841</v>
      </c>
      <c r="D33" s="671" t="s">
        <v>19</v>
      </c>
      <c r="E33" s="672" t="s">
        <v>20</v>
      </c>
      <c r="F33" s="672">
        <v>50</v>
      </c>
      <c r="G33" s="673"/>
      <c r="H33" s="674">
        <v>18</v>
      </c>
      <c r="I33" s="657" t="s">
        <v>0</v>
      </c>
      <c r="J33" s="657" t="s">
        <v>1095</v>
      </c>
      <c r="K33" s="675" t="s">
        <v>1113</v>
      </c>
      <c r="L33" s="676" t="s">
        <v>31</v>
      </c>
      <c r="M33" s="677">
        <v>1</v>
      </c>
      <c r="N33" s="677"/>
      <c r="O33" s="677" t="s">
        <v>576</v>
      </c>
      <c r="P33" s="677">
        <v>25</v>
      </c>
      <c r="Q33" s="293" t="s">
        <v>719</v>
      </c>
      <c r="R33" s="678"/>
      <c r="S33" s="679" t="s">
        <v>216</v>
      </c>
      <c r="T33" s="679" t="s">
        <v>820</v>
      </c>
      <c r="U33" s="296">
        <v>6.5</v>
      </c>
      <c r="V33" s="680"/>
      <c r="W33" s="679">
        <v>15</v>
      </c>
      <c r="X33" s="680"/>
      <c r="Y33" s="680"/>
      <c r="Z33" s="681"/>
      <c r="AA33" s="682" t="s">
        <v>720</v>
      </c>
      <c r="AB33" s="683">
        <v>1999</v>
      </c>
      <c r="AC33" s="683" t="s">
        <v>576</v>
      </c>
      <c r="AD33" s="684" t="s">
        <v>104</v>
      </c>
      <c r="AE33" s="685" t="s">
        <v>218</v>
      </c>
    </row>
    <row r="34" spans="1:31" s="490" customFormat="1" x14ac:dyDescent="0.3">
      <c r="A34" s="354"/>
      <c r="B34" s="669" t="s">
        <v>635</v>
      </c>
      <c r="C34" s="670" t="s">
        <v>840</v>
      </c>
      <c r="D34" s="671" t="s">
        <v>19</v>
      </c>
      <c r="E34" s="672" t="s">
        <v>20</v>
      </c>
      <c r="F34" s="672">
        <v>50</v>
      </c>
      <c r="G34" s="673"/>
      <c r="H34" s="674">
        <v>18</v>
      </c>
      <c r="I34" s="657" t="s">
        <v>1</v>
      </c>
      <c r="J34" s="657" t="s">
        <v>576</v>
      </c>
      <c r="K34" s="657" t="s">
        <v>552</v>
      </c>
      <c r="L34" s="676" t="s">
        <v>31</v>
      </c>
      <c r="M34" s="677">
        <v>1</v>
      </c>
      <c r="N34" s="677"/>
      <c r="O34" s="677" t="s">
        <v>576</v>
      </c>
      <c r="P34" s="677">
        <v>25</v>
      </c>
      <c r="Q34" s="293" t="s">
        <v>719</v>
      </c>
      <c r="R34" s="678"/>
      <c r="S34" s="679" t="s">
        <v>216</v>
      </c>
      <c r="T34" s="679" t="s">
        <v>820</v>
      </c>
      <c r="U34" s="686">
        <v>1</v>
      </c>
      <c r="V34" s="680"/>
      <c r="W34" s="679">
        <v>7.6</v>
      </c>
      <c r="X34" s="680"/>
      <c r="Y34" s="680"/>
      <c r="Z34" s="681"/>
      <c r="AA34" s="682" t="s">
        <v>720</v>
      </c>
      <c r="AB34" s="683">
        <v>1999</v>
      </c>
      <c r="AC34" s="683" t="s">
        <v>576</v>
      </c>
      <c r="AD34" s="684" t="s">
        <v>104</v>
      </c>
      <c r="AE34" s="685" t="s">
        <v>218</v>
      </c>
    </row>
    <row r="35" spans="1:31" s="490" customFormat="1" x14ac:dyDescent="0.3">
      <c r="A35" s="354"/>
      <c r="B35" s="669" t="s">
        <v>667</v>
      </c>
      <c r="C35" s="670" t="str">
        <f>CONCATENATE(E35,"-",F35)</f>
        <v>BWR-27</v>
      </c>
      <c r="D35" s="671" t="s">
        <v>19</v>
      </c>
      <c r="E35" s="672" t="s">
        <v>74</v>
      </c>
      <c r="F35" s="672">
        <v>27</v>
      </c>
      <c r="G35" s="672"/>
      <c r="H35" s="674"/>
      <c r="I35" s="657" t="s">
        <v>81</v>
      </c>
      <c r="J35" s="657" t="s">
        <v>645</v>
      </c>
      <c r="K35" s="657">
        <v>20</v>
      </c>
      <c r="L35" s="694" t="s">
        <v>31</v>
      </c>
      <c r="M35" s="677">
        <v>7</v>
      </c>
      <c r="N35" s="677" t="s">
        <v>684</v>
      </c>
      <c r="O35" s="677" t="s">
        <v>21</v>
      </c>
      <c r="P35" s="677" t="s">
        <v>721</v>
      </c>
      <c r="Q35" s="293" t="s">
        <v>685</v>
      </c>
      <c r="R35" s="678"/>
      <c r="S35" s="679" t="s">
        <v>216</v>
      </c>
      <c r="T35" s="679" t="s">
        <v>819</v>
      </c>
      <c r="U35" s="679">
        <v>0.23300000000000001</v>
      </c>
      <c r="V35" s="679">
        <v>5.6600000000000001E-3</v>
      </c>
      <c r="W35" s="679"/>
      <c r="X35" s="679">
        <v>6.4699999999999994E-2</v>
      </c>
      <c r="Y35" s="679">
        <v>4.8900000000000002E-3</v>
      </c>
      <c r="Z35" s="695">
        <v>6.2300000000000003E-3</v>
      </c>
      <c r="AA35" s="682" t="s">
        <v>665</v>
      </c>
      <c r="AB35" s="683">
        <v>1997</v>
      </c>
      <c r="AC35" s="683" t="s">
        <v>576</v>
      </c>
      <c r="AD35" s="684" t="s">
        <v>104</v>
      </c>
      <c r="AE35" s="685" t="s">
        <v>218</v>
      </c>
    </row>
    <row r="36" spans="1:31" s="490" customFormat="1" x14ac:dyDescent="0.3">
      <c r="A36" s="354"/>
      <c r="B36" s="669" t="s">
        <v>668</v>
      </c>
      <c r="C36" s="670" t="str">
        <f t="shared" ref="C36:C50" si="0">CONCATENATE(E36,"-",F36)</f>
        <v>BWR-30.1</v>
      </c>
      <c r="D36" s="671" t="s">
        <v>19</v>
      </c>
      <c r="E36" s="672" t="s">
        <v>74</v>
      </c>
      <c r="F36" s="672">
        <v>30.1</v>
      </c>
      <c r="G36" s="672"/>
      <c r="H36" s="674"/>
      <c r="I36" s="657" t="s">
        <v>81</v>
      </c>
      <c r="J36" s="657" t="s">
        <v>645</v>
      </c>
      <c r="K36" s="657">
        <v>20</v>
      </c>
      <c r="L36" s="694" t="s">
        <v>31</v>
      </c>
      <c r="M36" s="677">
        <v>7</v>
      </c>
      <c r="N36" s="677" t="s">
        <v>684</v>
      </c>
      <c r="O36" s="677" t="s">
        <v>21</v>
      </c>
      <c r="P36" s="677" t="s">
        <v>721</v>
      </c>
      <c r="Q36" s="293" t="s">
        <v>685</v>
      </c>
      <c r="R36" s="678"/>
      <c r="S36" s="679" t="s">
        <v>216</v>
      </c>
      <c r="T36" s="679" t="s">
        <v>819</v>
      </c>
      <c r="U36" s="679">
        <v>2.96E-3</v>
      </c>
      <c r="V36" s="679">
        <v>4.9899999999999996E-3</v>
      </c>
      <c r="W36" s="679"/>
      <c r="X36" s="679">
        <v>7.9399999999999998E-2</v>
      </c>
      <c r="Y36" s="679">
        <v>5.0200000000000002E-3</v>
      </c>
      <c r="Z36" s="695">
        <v>6.2199999999999998E-3</v>
      </c>
      <c r="AA36" s="682" t="s">
        <v>665</v>
      </c>
      <c r="AB36" s="683">
        <v>1997</v>
      </c>
      <c r="AC36" s="683" t="s">
        <v>576</v>
      </c>
      <c r="AD36" s="684" t="s">
        <v>104</v>
      </c>
      <c r="AE36" s="685" t="s">
        <v>218</v>
      </c>
    </row>
    <row r="37" spans="1:31" s="490" customFormat="1" x14ac:dyDescent="0.3">
      <c r="A37" s="354"/>
      <c r="B37" s="669" t="s">
        <v>669</v>
      </c>
      <c r="C37" s="670" t="str">
        <f t="shared" si="0"/>
        <v>BWR-32.7</v>
      </c>
      <c r="D37" s="671" t="s">
        <v>19</v>
      </c>
      <c r="E37" s="672" t="s">
        <v>74</v>
      </c>
      <c r="F37" s="672">
        <v>32.700000000000003</v>
      </c>
      <c r="G37" s="672"/>
      <c r="H37" s="674"/>
      <c r="I37" s="657" t="s">
        <v>81</v>
      </c>
      <c r="J37" s="657" t="s">
        <v>645</v>
      </c>
      <c r="K37" s="657">
        <v>20</v>
      </c>
      <c r="L37" s="694" t="s">
        <v>31</v>
      </c>
      <c r="M37" s="677">
        <v>7</v>
      </c>
      <c r="N37" s="677" t="s">
        <v>684</v>
      </c>
      <c r="O37" s="677" t="s">
        <v>21</v>
      </c>
      <c r="P37" s="677" t="s">
        <v>721</v>
      </c>
      <c r="Q37" s="293" t="s">
        <v>685</v>
      </c>
      <c r="R37" s="678"/>
      <c r="S37" s="679" t="s">
        <v>216</v>
      </c>
      <c r="T37" s="679" t="s">
        <v>819</v>
      </c>
      <c r="U37" s="679">
        <v>0.32900000000000001</v>
      </c>
      <c r="V37" s="679">
        <v>8.4100000000000008E-3</v>
      </c>
      <c r="W37" s="679"/>
      <c r="X37" s="679">
        <v>7.3200000000000001E-2</v>
      </c>
      <c r="Y37" s="679">
        <v>2.8999999999999998E-3</v>
      </c>
      <c r="Z37" s="695">
        <v>3.5699999999999998E-3</v>
      </c>
      <c r="AA37" s="682" t="s">
        <v>665</v>
      </c>
      <c r="AB37" s="683">
        <v>1997</v>
      </c>
      <c r="AC37" s="683" t="s">
        <v>576</v>
      </c>
      <c r="AD37" s="684" t="s">
        <v>104</v>
      </c>
      <c r="AE37" s="685" t="s">
        <v>218</v>
      </c>
    </row>
    <row r="38" spans="1:31" s="490" customFormat="1" x14ac:dyDescent="0.3">
      <c r="A38" s="354"/>
      <c r="B38" s="669" t="s">
        <v>670</v>
      </c>
      <c r="C38" s="670" t="str">
        <f t="shared" si="0"/>
        <v>BWR-34.9</v>
      </c>
      <c r="D38" s="671" t="s">
        <v>19</v>
      </c>
      <c r="E38" s="672" t="s">
        <v>74</v>
      </c>
      <c r="F38" s="672">
        <v>34.9</v>
      </c>
      <c r="G38" s="672"/>
      <c r="H38" s="674"/>
      <c r="I38" s="657" t="s">
        <v>81</v>
      </c>
      <c r="J38" s="657" t="s">
        <v>645</v>
      </c>
      <c r="K38" s="657">
        <v>20</v>
      </c>
      <c r="L38" s="694" t="s">
        <v>31</v>
      </c>
      <c r="M38" s="677">
        <v>7</v>
      </c>
      <c r="N38" s="677" t="s">
        <v>684</v>
      </c>
      <c r="O38" s="677" t="s">
        <v>21</v>
      </c>
      <c r="P38" s="677" t="s">
        <v>721</v>
      </c>
      <c r="Q38" s="293" t="s">
        <v>685</v>
      </c>
      <c r="R38" s="678"/>
      <c r="S38" s="679" t="s">
        <v>216</v>
      </c>
      <c r="T38" s="679" t="s">
        <v>819</v>
      </c>
      <c r="U38" s="679">
        <v>0.48799999999999999</v>
      </c>
      <c r="V38" s="679">
        <v>1.32E-2</v>
      </c>
      <c r="W38" s="679"/>
      <c r="X38" s="679">
        <v>0.11899999999999999</v>
      </c>
      <c r="Y38" s="679">
        <v>4.2599999999999999E-3</v>
      </c>
      <c r="Z38" s="695">
        <v>5.3299999999999997E-3</v>
      </c>
      <c r="AA38" s="682" t="s">
        <v>665</v>
      </c>
      <c r="AB38" s="683">
        <v>1997</v>
      </c>
      <c r="AC38" s="683" t="s">
        <v>576</v>
      </c>
      <c r="AD38" s="684" t="s">
        <v>104</v>
      </c>
      <c r="AE38" s="685" t="s">
        <v>218</v>
      </c>
    </row>
    <row r="39" spans="1:31" s="490" customFormat="1" x14ac:dyDescent="0.3">
      <c r="A39" s="354"/>
      <c r="B39" s="669" t="s">
        <v>671</v>
      </c>
      <c r="C39" s="670" t="str">
        <f t="shared" si="0"/>
        <v>BWR-40.1</v>
      </c>
      <c r="D39" s="671" t="s">
        <v>19</v>
      </c>
      <c r="E39" s="672" t="s">
        <v>74</v>
      </c>
      <c r="F39" s="672">
        <v>40.1</v>
      </c>
      <c r="G39" s="672"/>
      <c r="H39" s="674"/>
      <c r="I39" s="657" t="s">
        <v>81</v>
      </c>
      <c r="J39" s="657" t="s">
        <v>645</v>
      </c>
      <c r="K39" s="657">
        <v>20</v>
      </c>
      <c r="L39" s="694" t="s">
        <v>31</v>
      </c>
      <c r="M39" s="677">
        <v>7</v>
      </c>
      <c r="N39" s="677" t="s">
        <v>684</v>
      </c>
      <c r="O39" s="677" t="s">
        <v>21</v>
      </c>
      <c r="P39" s="677" t="s">
        <v>721</v>
      </c>
      <c r="Q39" s="293" t="s">
        <v>685</v>
      </c>
      <c r="R39" s="678"/>
      <c r="S39" s="679" t="s">
        <v>216</v>
      </c>
      <c r="T39" s="679" t="s">
        <v>819</v>
      </c>
      <c r="U39" s="679">
        <v>0.72199999999999998</v>
      </c>
      <c r="V39" s="679">
        <v>1.9699999999999999E-2</v>
      </c>
      <c r="W39" s="679"/>
      <c r="X39" s="679">
        <v>0.16200000000000001</v>
      </c>
      <c r="Y39" s="679">
        <v>3.2000000000000002E-3</v>
      </c>
      <c r="Z39" s="695">
        <v>4.2500000000000003E-3</v>
      </c>
      <c r="AA39" s="682" t="s">
        <v>665</v>
      </c>
      <c r="AB39" s="683">
        <v>1997</v>
      </c>
      <c r="AC39" s="683" t="s">
        <v>576</v>
      </c>
      <c r="AD39" s="684" t="s">
        <v>104</v>
      </c>
      <c r="AE39" s="685" t="s">
        <v>218</v>
      </c>
    </row>
    <row r="40" spans="1:31" s="490" customFormat="1" x14ac:dyDescent="0.3">
      <c r="A40" s="354"/>
      <c r="B40" s="669" t="s">
        <v>1122</v>
      </c>
      <c r="C40" s="670" t="str">
        <f t="shared" si="0"/>
        <v>BWR-41.4</v>
      </c>
      <c r="D40" s="671" t="s">
        <v>19</v>
      </c>
      <c r="E40" s="672" t="s">
        <v>74</v>
      </c>
      <c r="F40" s="672">
        <v>41.4</v>
      </c>
      <c r="G40" s="672"/>
      <c r="H40" s="674"/>
      <c r="I40" s="657" t="s">
        <v>81</v>
      </c>
      <c r="J40" s="657" t="s">
        <v>645</v>
      </c>
      <c r="K40" s="657">
        <v>20</v>
      </c>
      <c r="L40" s="694" t="s">
        <v>31</v>
      </c>
      <c r="M40" s="677">
        <v>7</v>
      </c>
      <c r="N40" s="677" t="s">
        <v>985</v>
      </c>
      <c r="O40" s="677" t="s">
        <v>21</v>
      </c>
      <c r="P40" s="677" t="s">
        <v>721</v>
      </c>
      <c r="Q40" s="293" t="s">
        <v>685</v>
      </c>
      <c r="R40" s="678"/>
      <c r="S40" s="679" t="s">
        <v>216</v>
      </c>
      <c r="T40" s="679" t="s">
        <v>819</v>
      </c>
      <c r="U40" s="679">
        <v>0.69799999999999995</v>
      </c>
      <c r="V40" s="679">
        <v>2.14E-3</v>
      </c>
      <c r="W40" s="679"/>
      <c r="X40" s="679">
        <v>0.156</v>
      </c>
      <c r="Y40" s="679">
        <v>1.09E-3</v>
      </c>
      <c r="Z40" s="695">
        <v>1.18E-2</v>
      </c>
      <c r="AA40" s="682" t="s">
        <v>665</v>
      </c>
      <c r="AB40" s="683">
        <v>1998</v>
      </c>
      <c r="AC40" s="683" t="s">
        <v>576</v>
      </c>
      <c r="AD40" s="684" t="s">
        <v>104</v>
      </c>
      <c r="AE40" s="685" t="s">
        <v>218</v>
      </c>
    </row>
    <row r="41" spans="1:31" s="490" customFormat="1" x14ac:dyDescent="0.3">
      <c r="A41" s="354"/>
      <c r="B41" s="669" t="s">
        <v>672</v>
      </c>
      <c r="C41" s="670" t="str">
        <f t="shared" si="0"/>
        <v>BWR-42.7</v>
      </c>
      <c r="D41" s="671" t="s">
        <v>19</v>
      </c>
      <c r="E41" s="672" t="s">
        <v>74</v>
      </c>
      <c r="F41" s="672">
        <v>42.7</v>
      </c>
      <c r="G41" s="672"/>
      <c r="H41" s="674"/>
      <c r="I41" s="657" t="s">
        <v>81</v>
      </c>
      <c r="J41" s="657" t="s">
        <v>645</v>
      </c>
      <c r="K41" s="657">
        <v>20</v>
      </c>
      <c r="L41" s="694" t="s">
        <v>31</v>
      </c>
      <c r="M41" s="677">
        <v>7</v>
      </c>
      <c r="N41" s="677" t="s">
        <v>684</v>
      </c>
      <c r="O41" s="677" t="s">
        <v>576</v>
      </c>
      <c r="P41" s="677" t="s">
        <v>721</v>
      </c>
      <c r="Q41" s="293" t="s">
        <v>58</v>
      </c>
      <c r="R41" s="678"/>
      <c r="S41" s="679" t="s">
        <v>216</v>
      </c>
      <c r="T41" s="679" t="s">
        <v>819</v>
      </c>
      <c r="U41" s="679">
        <v>0.61</v>
      </c>
      <c r="V41" s="679">
        <v>1.82E-3</v>
      </c>
      <c r="W41" s="679"/>
      <c r="X41" s="679">
        <v>0.13300000000000001</v>
      </c>
      <c r="Y41" s="679">
        <v>2.2699999999999999E-3</v>
      </c>
      <c r="Z41" s="695">
        <v>9.2100000000000005E-4</v>
      </c>
      <c r="AA41" s="682" t="s">
        <v>665</v>
      </c>
      <c r="AB41" s="683">
        <v>1999</v>
      </c>
      <c r="AC41" s="683" t="s">
        <v>576</v>
      </c>
      <c r="AD41" s="684" t="s">
        <v>104</v>
      </c>
      <c r="AE41" s="685" t="s">
        <v>218</v>
      </c>
    </row>
    <row r="42" spans="1:31" s="490" customFormat="1" x14ac:dyDescent="0.3">
      <c r="A42" s="354"/>
      <c r="B42" s="669" t="s">
        <v>673</v>
      </c>
      <c r="C42" s="670" t="str">
        <f t="shared" si="0"/>
        <v>BWR-43.8</v>
      </c>
      <c r="D42" s="671" t="s">
        <v>19</v>
      </c>
      <c r="E42" s="672" t="s">
        <v>74</v>
      </c>
      <c r="F42" s="672">
        <v>43.8</v>
      </c>
      <c r="G42" s="672"/>
      <c r="H42" s="674"/>
      <c r="I42" s="657" t="s">
        <v>81</v>
      </c>
      <c r="J42" s="657" t="s">
        <v>645</v>
      </c>
      <c r="K42" s="657">
        <v>20</v>
      </c>
      <c r="L42" s="694" t="s">
        <v>31</v>
      </c>
      <c r="M42" s="677">
        <v>7</v>
      </c>
      <c r="N42" s="677" t="s">
        <v>684</v>
      </c>
      <c r="O42" s="677" t="s">
        <v>21</v>
      </c>
      <c r="P42" s="677" t="s">
        <v>721</v>
      </c>
      <c r="Q42" s="293" t="s">
        <v>685</v>
      </c>
      <c r="R42" s="678"/>
      <c r="S42" s="679" t="s">
        <v>216</v>
      </c>
      <c r="T42" s="679" t="s">
        <v>819</v>
      </c>
      <c r="U42" s="679">
        <v>0.77200000000000002</v>
      </c>
      <c r="V42" s="679">
        <v>1.5900000000000001E-2</v>
      </c>
      <c r="W42" s="679"/>
      <c r="X42" s="679">
        <v>0.17</v>
      </c>
      <c r="Y42" s="679">
        <v>4.3600000000000002E-3</v>
      </c>
      <c r="Z42" s="695">
        <v>9.4400000000000005E-3</v>
      </c>
      <c r="AA42" s="682" t="s">
        <v>665</v>
      </c>
      <c r="AB42" s="683">
        <v>2000</v>
      </c>
      <c r="AC42" s="683" t="s">
        <v>576</v>
      </c>
      <c r="AD42" s="684" t="s">
        <v>104</v>
      </c>
      <c r="AE42" s="685" t="s">
        <v>218</v>
      </c>
    </row>
    <row r="43" spans="1:31" s="490" customFormat="1" x14ac:dyDescent="0.3">
      <c r="A43" s="354"/>
      <c r="B43" s="669" t="s">
        <v>1123</v>
      </c>
      <c r="C43" s="670" t="str">
        <f t="shared" si="0"/>
        <v>BWR-44.9</v>
      </c>
      <c r="D43" s="671" t="s">
        <v>19</v>
      </c>
      <c r="E43" s="672" t="s">
        <v>74</v>
      </c>
      <c r="F43" s="672">
        <v>44.9</v>
      </c>
      <c r="G43" s="672"/>
      <c r="H43" s="674"/>
      <c r="I43" s="657" t="s">
        <v>81</v>
      </c>
      <c r="J43" s="657" t="s">
        <v>645</v>
      </c>
      <c r="K43" s="657">
        <v>20</v>
      </c>
      <c r="L43" s="694" t="s">
        <v>31</v>
      </c>
      <c r="M43" s="677">
        <v>7</v>
      </c>
      <c r="N43" s="677" t="s">
        <v>985</v>
      </c>
      <c r="O43" s="677" t="s">
        <v>576</v>
      </c>
      <c r="P43" s="677" t="s">
        <v>721</v>
      </c>
      <c r="Q43" s="293" t="s">
        <v>58</v>
      </c>
      <c r="R43" s="678"/>
      <c r="S43" s="679" t="s">
        <v>216</v>
      </c>
      <c r="T43" s="679" t="s">
        <v>819</v>
      </c>
      <c r="U43" s="679">
        <v>0.68700000000000006</v>
      </c>
      <c r="V43" s="679">
        <v>1.82E-3</v>
      </c>
      <c r="W43" s="679"/>
      <c r="X43" s="679">
        <v>0.14599999999999999</v>
      </c>
      <c r="Y43" s="679">
        <v>7.7499999999999997E-4</v>
      </c>
      <c r="Z43" s="695">
        <v>5.4900000000000001E-3</v>
      </c>
      <c r="AA43" s="682" t="s">
        <v>665</v>
      </c>
      <c r="AB43" s="683">
        <v>2001</v>
      </c>
      <c r="AC43" s="683" t="s">
        <v>576</v>
      </c>
      <c r="AD43" s="684" t="s">
        <v>104</v>
      </c>
      <c r="AE43" s="685" t="s">
        <v>218</v>
      </c>
    </row>
    <row r="44" spans="1:31" s="490" customFormat="1" x14ac:dyDescent="0.3">
      <c r="A44" s="354"/>
      <c r="B44" s="669" t="s">
        <v>674</v>
      </c>
      <c r="C44" s="670" t="str">
        <f t="shared" si="0"/>
        <v>BWR-45.8</v>
      </c>
      <c r="D44" s="671" t="s">
        <v>19</v>
      </c>
      <c r="E44" s="672" t="s">
        <v>74</v>
      </c>
      <c r="F44" s="672">
        <v>45.8</v>
      </c>
      <c r="G44" s="672"/>
      <c r="H44" s="674"/>
      <c r="I44" s="657" t="s">
        <v>81</v>
      </c>
      <c r="J44" s="657" t="s">
        <v>645</v>
      </c>
      <c r="K44" s="657">
        <v>20</v>
      </c>
      <c r="L44" s="694" t="s">
        <v>31</v>
      </c>
      <c r="M44" s="677">
        <v>7</v>
      </c>
      <c r="N44" s="677" t="s">
        <v>684</v>
      </c>
      <c r="O44" s="677" t="s">
        <v>21</v>
      </c>
      <c r="P44" s="677" t="s">
        <v>721</v>
      </c>
      <c r="Q44" s="293" t="s">
        <v>685</v>
      </c>
      <c r="R44" s="678"/>
      <c r="S44" s="679" t="s">
        <v>216</v>
      </c>
      <c r="T44" s="679" t="s">
        <v>819</v>
      </c>
      <c r="U44" s="679">
        <v>0.65400000000000003</v>
      </c>
      <c r="V44" s="679">
        <v>6.8199999999999997E-3</v>
      </c>
      <c r="W44" s="679"/>
      <c r="X44" s="679">
        <v>0.159</v>
      </c>
      <c r="Y44" s="679">
        <v>1.0200000000000001E-2</v>
      </c>
      <c r="Z44" s="695">
        <v>9.5200000000000007E-3</v>
      </c>
      <c r="AA44" s="682" t="s">
        <v>665</v>
      </c>
      <c r="AB44" s="683">
        <v>2002</v>
      </c>
      <c r="AC44" s="683" t="s">
        <v>576</v>
      </c>
      <c r="AD44" s="684" t="s">
        <v>104</v>
      </c>
      <c r="AE44" s="685" t="s">
        <v>218</v>
      </c>
    </row>
    <row r="45" spans="1:31" s="490" customFormat="1" x14ac:dyDescent="0.3">
      <c r="A45" s="354"/>
      <c r="B45" s="669" t="s">
        <v>675</v>
      </c>
      <c r="C45" s="670" t="str">
        <f t="shared" si="0"/>
        <v>BWR-46.5</v>
      </c>
      <c r="D45" s="671" t="s">
        <v>19</v>
      </c>
      <c r="E45" s="672" t="s">
        <v>74</v>
      </c>
      <c r="F45" s="672">
        <v>46.5</v>
      </c>
      <c r="G45" s="672"/>
      <c r="H45" s="674"/>
      <c r="I45" s="657" t="s">
        <v>81</v>
      </c>
      <c r="J45" s="657" t="s">
        <v>645</v>
      </c>
      <c r="K45" s="657">
        <v>20</v>
      </c>
      <c r="L45" s="694" t="s">
        <v>31</v>
      </c>
      <c r="M45" s="677">
        <v>7</v>
      </c>
      <c r="N45" s="677" t="s">
        <v>684</v>
      </c>
      <c r="O45" s="677" t="s">
        <v>21</v>
      </c>
      <c r="P45" s="677" t="s">
        <v>721</v>
      </c>
      <c r="Q45" s="293" t="s">
        <v>685</v>
      </c>
      <c r="R45" s="678"/>
      <c r="S45" s="679" t="s">
        <v>216</v>
      </c>
      <c r="T45" s="679" t="s">
        <v>819</v>
      </c>
      <c r="U45" s="679">
        <v>0.50800000000000001</v>
      </c>
      <c r="V45" s="679">
        <v>7.6899999999999998E-3</v>
      </c>
      <c r="W45" s="679"/>
      <c r="X45" s="679">
        <v>8.5500000000000007E-2</v>
      </c>
      <c r="Y45" s="679">
        <v>7.8600000000000007E-3</v>
      </c>
      <c r="Z45" s="695">
        <v>5.0699999999999999E-3</v>
      </c>
      <c r="AA45" s="682" t="s">
        <v>665</v>
      </c>
      <c r="AB45" s="683">
        <v>2003</v>
      </c>
      <c r="AC45" s="683" t="s">
        <v>576</v>
      </c>
      <c r="AD45" s="684" t="s">
        <v>104</v>
      </c>
      <c r="AE45" s="685" t="s">
        <v>218</v>
      </c>
    </row>
    <row r="46" spans="1:31" s="490" customFormat="1" x14ac:dyDescent="0.3">
      <c r="A46" s="354"/>
      <c r="B46" s="669" t="s">
        <v>676</v>
      </c>
      <c r="C46" s="670" t="str">
        <f t="shared" si="0"/>
        <v>BWR-47</v>
      </c>
      <c r="D46" s="671" t="s">
        <v>19</v>
      </c>
      <c r="E46" s="672" t="s">
        <v>74</v>
      </c>
      <c r="F46" s="672">
        <v>47</v>
      </c>
      <c r="G46" s="672"/>
      <c r="H46" s="674"/>
      <c r="I46" s="657" t="s">
        <v>81</v>
      </c>
      <c r="J46" s="657" t="s">
        <v>645</v>
      </c>
      <c r="K46" s="657">
        <v>20</v>
      </c>
      <c r="L46" s="694" t="s">
        <v>31</v>
      </c>
      <c r="M46" s="677">
        <v>7</v>
      </c>
      <c r="N46" s="677" t="s">
        <v>684</v>
      </c>
      <c r="O46" s="677" t="s">
        <v>21</v>
      </c>
      <c r="P46" s="677" t="s">
        <v>721</v>
      </c>
      <c r="Q46" s="293" t="s">
        <v>685</v>
      </c>
      <c r="R46" s="678"/>
      <c r="S46" s="679" t="s">
        <v>216</v>
      </c>
      <c r="T46" s="679" t="s">
        <v>819</v>
      </c>
      <c r="U46" s="679">
        <v>0.41899999999999998</v>
      </c>
      <c r="V46" s="679">
        <v>4.9699999999999996E-3</v>
      </c>
      <c r="W46" s="679"/>
      <c r="X46" s="679">
        <v>8.8400000000000006E-2</v>
      </c>
      <c r="Y46" s="679">
        <v>7.7600000000000004E-3</v>
      </c>
      <c r="Z46" s="695">
        <v>9.7599999999999996E-3</v>
      </c>
      <c r="AA46" s="682" t="s">
        <v>665</v>
      </c>
      <c r="AB46" s="683">
        <v>2004</v>
      </c>
      <c r="AC46" s="683" t="s">
        <v>576</v>
      </c>
      <c r="AD46" s="684" t="s">
        <v>104</v>
      </c>
      <c r="AE46" s="685" t="s">
        <v>218</v>
      </c>
    </row>
    <row r="47" spans="1:31" s="490" customFormat="1" x14ac:dyDescent="0.3">
      <c r="A47" s="354"/>
      <c r="B47" s="669" t="s">
        <v>1124</v>
      </c>
      <c r="C47" s="670" t="str">
        <f t="shared" si="0"/>
        <v>BWR-47.6</v>
      </c>
      <c r="D47" s="671" t="s">
        <v>19</v>
      </c>
      <c r="E47" s="672" t="s">
        <v>74</v>
      </c>
      <c r="F47" s="672">
        <v>47.6</v>
      </c>
      <c r="G47" s="672"/>
      <c r="H47" s="674"/>
      <c r="I47" s="657" t="s">
        <v>81</v>
      </c>
      <c r="J47" s="657" t="s">
        <v>645</v>
      </c>
      <c r="K47" s="657">
        <v>20</v>
      </c>
      <c r="L47" s="694" t="s">
        <v>31</v>
      </c>
      <c r="M47" s="677">
        <v>7</v>
      </c>
      <c r="N47" s="677" t="s">
        <v>985</v>
      </c>
      <c r="O47" s="677" t="s">
        <v>21</v>
      </c>
      <c r="P47" s="677" t="s">
        <v>721</v>
      </c>
      <c r="Q47" s="293" t="s">
        <v>685</v>
      </c>
      <c r="R47" s="678"/>
      <c r="S47" s="679" t="s">
        <v>216</v>
      </c>
      <c r="T47" s="679" t="s">
        <v>819</v>
      </c>
      <c r="U47" s="679">
        <v>0.76200000000000001</v>
      </c>
      <c r="V47" s="679">
        <v>1.31E-3</v>
      </c>
      <c r="W47" s="679"/>
      <c r="X47" s="679">
        <v>0.16600000000000001</v>
      </c>
      <c r="Y47" s="679">
        <v>5.2800000000000004E-4</v>
      </c>
      <c r="Z47" s="695">
        <v>1.2999999999999999E-3</v>
      </c>
      <c r="AA47" s="682" t="s">
        <v>665</v>
      </c>
      <c r="AB47" s="683">
        <v>2005</v>
      </c>
      <c r="AC47" s="683" t="s">
        <v>576</v>
      </c>
      <c r="AD47" s="684" t="s">
        <v>104</v>
      </c>
      <c r="AE47" s="685" t="s">
        <v>218</v>
      </c>
    </row>
    <row r="48" spans="1:31" s="490" customFormat="1" x14ac:dyDescent="0.3">
      <c r="A48" s="354"/>
      <c r="B48" s="669" t="s">
        <v>677</v>
      </c>
      <c r="C48" s="670" t="str">
        <f t="shared" si="0"/>
        <v>BWR-48.1</v>
      </c>
      <c r="D48" s="671" t="s">
        <v>19</v>
      </c>
      <c r="E48" s="672" t="s">
        <v>74</v>
      </c>
      <c r="F48" s="672">
        <v>48.1</v>
      </c>
      <c r="G48" s="672"/>
      <c r="H48" s="674"/>
      <c r="I48" s="657" t="s">
        <v>81</v>
      </c>
      <c r="J48" s="657" t="s">
        <v>645</v>
      </c>
      <c r="K48" s="657">
        <v>20</v>
      </c>
      <c r="L48" s="694" t="s">
        <v>31</v>
      </c>
      <c r="M48" s="677">
        <v>7</v>
      </c>
      <c r="N48" s="677" t="s">
        <v>684</v>
      </c>
      <c r="O48" s="677" t="s">
        <v>576</v>
      </c>
      <c r="P48" s="677" t="s">
        <v>721</v>
      </c>
      <c r="Q48" s="293" t="s">
        <v>58</v>
      </c>
      <c r="R48" s="678"/>
      <c r="S48" s="679" t="s">
        <v>216</v>
      </c>
      <c r="T48" s="679" t="s">
        <v>819</v>
      </c>
      <c r="U48" s="679">
        <v>0.34</v>
      </c>
      <c r="V48" s="679">
        <v>2.8800000000000002E-3</v>
      </c>
      <c r="W48" s="679"/>
      <c r="X48" s="679">
        <v>6.88E-2</v>
      </c>
      <c r="Y48" s="679">
        <v>6.5900000000000004E-3</v>
      </c>
      <c r="Z48" s="695">
        <v>5.6899999999999997E-3</v>
      </c>
      <c r="AA48" s="682" t="s">
        <v>665</v>
      </c>
      <c r="AB48" s="683">
        <v>2006</v>
      </c>
      <c r="AC48" s="683" t="s">
        <v>576</v>
      </c>
      <c r="AD48" s="684" t="s">
        <v>104</v>
      </c>
      <c r="AE48" s="685" t="s">
        <v>218</v>
      </c>
    </row>
    <row r="49" spans="1:31" s="490" customFormat="1" x14ac:dyDescent="0.3">
      <c r="A49" s="354"/>
      <c r="B49" s="669" t="s">
        <v>550</v>
      </c>
      <c r="C49" s="670" t="str">
        <f t="shared" si="0"/>
        <v>BWR-48.1</v>
      </c>
      <c r="D49" s="671" t="s">
        <v>19</v>
      </c>
      <c r="E49" s="672" t="s">
        <v>74</v>
      </c>
      <c r="F49" s="672">
        <v>48.1</v>
      </c>
      <c r="G49" s="672"/>
      <c r="H49" s="674"/>
      <c r="I49" s="657" t="s">
        <v>81</v>
      </c>
      <c r="J49" s="657" t="s">
        <v>645</v>
      </c>
      <c r="K49" s="657">
        <v>20</v>
      </c>
      <c r="L49" s="694" t="s">
        <v>31</v>
      </c>
      <c r="M49" s="677">
        <v>7</v>
      </c>
      <c r="N49" s="677" t="s">
        <v>985</v>
      </c>
      <c r="O49" s="677" t="s">
        <v>21</v>
      </c>
      <c r="P49" s="677" t="s">
        <v>721</v>
      </c>
      <c r="Q49" s="293" t="s">
        <v>685</v>
      </c>
      <c r="R49" s="678"/>
      <c r="S49" s="679" t="s">
        <v>216</v>
      </c>
      <c r="T49" s="679" t="s">
        <v>819</v>
      </c>
      <c r="U49" s="679">
        <v>0.58799999999999997</v>
      </c>
      <c r="V49" s="679">
        <v>3.7100000000000002E-3</v>
      </c>
      <c r="W49" s="679"/>
      <c r="X49" s="679">
        <v>0.13700000000000001</v>
      </c>
      <c r="Y49" s="679">
        <v>1.5299999999999999E-3</v>
      </c>
      <c r="Z49" s="695">
        <v>1.4E-2</v>
      </c>
      <c r="AA49" s="682" t="s">
        <v>665</v>
      </c>
      <c r="AB49" s="683">
        <v>2007</v>
      </c>
      <c r="AC49" s="683" t="s">
        <v>576</v>
      </c>
      <c r="AD49" s="684" t="s">
        <v>104</v>
      </c>
      <c r="AE49" s="685" t="s">
        <v>218</v>
      </c>
    </row>
    <row r="50" spans="1:31" s="490" customFormat="1" x14ac:dyDescent="0.3">
      <c r="A50" s="354"/>
      <c r="B50" s="669" t="s">
        <v>678</v>
      </c>
      <c r="C50" s="670" t="str">
        <f t="shared" si="0"/>
        <v>BWR-48.8</v>
      </c>
      <c r="D50" s="671" t="s">
        <v>19</v>
      </c>
      <c r="E50" s="672" t="s">
        <v>74</v>
      </c>
      <c r="F50" s="672">
        <v>48.8</v>
      </c>
      <c r="G50" s="672"/>
      <c r="H50" s="674"/>
      <c r="I50" s="657" t="s">
        <v>81</v>
      </c>
      <c r="J50" s="657" t="s">
        <v>645</v>
      </c>
      <c r="K50" s="657">
        <v>20</v>
      </c>
      <c r="L50" s="694" t="s">
        <v>31</v>
      </c>
      <c r="M50" s="677">
        <v>7</v>
      </c>
      <c r="N50" s="677" t="s">
        <v>684</v>
      </c>
      <c r="O50" s="677" t="s">
        <v>21</v>
      </c>
      <c r="P50" s="677" t="s">
        <v>721</v>
      </c>
      <c r="Q50" s="293" t="s">
        <v>685</v>
      </c>
      <c r="R50" s="678"/>
      <c r="S50" s="679" t="s">
        <v>216</v>
      </c>
      <c r="T50" s="679" t="s">
        <v>819</v>
      </c>
      <c r="U50" s="679">
        <v>0.156</v>
      </c>
      <c r="V50" s="679">
        <v>3.8500000000000001E-3</v>
      </c>
      <c r="W50" s="679"/>
      <c r="X50" s="679">
        <v>2.86E-2</v>
      </c>
      <c r="Y50" s="679">
        <v>6.0800000000000003E-3</v>
      </c>
      <c r="Z50" s="695">
        <v>7.8100000000000001E-3</v>
      </c>
      <c r="AA50" s="682" t="s">
        <v>665</v>
      </c>
      <c r="AB50" s="683">
        <v>1997</v>
      </c>
      <c r="AC50" s="683" t="s">
        <v>576</v>
      </c>
      <c r="AD50" s="684" t="s">
        <v>104</v>
      </c>
      <c r="AE50" s="685" t="s">
        <v>218</v>
      </c>
    </row>
    <row r="51" spans="1:31" s="490" customFormat="1" x14ac:dyDescent="0.3">
      <c r="A51" s="354"/>
      <c r="B51" s="669" t="s">
        <v>722</v>
      </c>
      <c r="C51" s="670" t="str">
        <f>CONCATENATE(D51,"-",F51)</f>
        <v>UOX-54</v>
      </c>
      <c r="D51" s="671" t="s">
        <v>19</v>
      </c>
      <c r="E51" s="672"/>
      <c r="F51" s="672">
        <v>54</v>
      </c>
      <c r="G51" s="672"/>
      <c r="H51" s="674"/>
      <c r="I51" s="657" t="s">
        <v>1</v>
      </c>
      <c r="J51" s="657" t="s">
        <v>576</v>
      </c>
      <c r="K51" s="657"/>
      <c r="L51" s="694"/>
      <c r="M51" s="677">
        <v>31</v>
      </c>
      <c r="N51" s="677" t="s">
        <v>24</v>
      </c>
      <c r="O51" s="677" t="s">
        <v>112</v>
      </c>
      <c r="P51" s="677" t="s">
        <v>723</v>
      </c>
      <c r="Q51" s="293" t="s">
        <v>58</v>
      </c>
      <c r="R51" s="678"/>
      <c r="S51" s="679" t="s">
        <v>44</v>
      </c>
      <c r="T51" s="679" t="s">
        <v>820</v>
      </c>
      <c r="U51" s="679"/>
      <c r="V51" s="679">
        <v>2.88</v>
      </c>
      <c r="W51" s="679"/>
      <c r="X51" s="679"/>
      <c r="Y51" s="679"/>
      <c r="Z51" s="695">
        <v>1.4</v>
      </c>
      <c r="AA51" s="682" t="s">
        <v>724</v>
      </c>
      <c r="AB51" s="683">
        <v>1998</v>
      </c>
      <c r="AC51" s="683" t="s">
        <v>576</v>
      </c>
      <c r="AD51" s="684" t="s">
        <v>104</v>
      </c>
      <c r="AE51" s="685" t="s">
        <v>218</v>
      </c>
    </row>
    <row r="52" spans="1:31" s="490" customFormat="1" x14ac:dyDescent="0.3">
      <c r="A52" s="354"/>
      <c r="B52" s="669" t="s">
        <v>725</v>
      </c>
      <c r="C52" s="670" t="str">
        <f>CONCATENATE(D52,"-",F52)</f>
        <v>MOX-30</v>
      </c>
      <c r="D52" s="671" t="s">
        <v>28</v>
      </c>
      <c r="E52" s="672"/>
      <c r="F52" s="672">
        <v>30</v>
      </c>
      <c r="G52" s="672"/>
      <c r="H52" s="674"/>
      <c r="I52" s="657" t="s">
        <v>1</v>
      </c>
      <c r="J52" s="657" t="s">
        <v>576</v>
      </c>
      <c r="K52" s="657"/>
      <c r="L52" s="694"/>
      <c r="M52" s="677">
        <v>31</v>
      </c>
      <c r="N52" s="677" t="s">
        <v>24</v>
      </c>
      <c r="O52" s="677" t="s">
        <v>112</v>
      </c>
      <c r="P52" s="677" t="s">
        <v>723</v>
      </c>
      <c r="Q52" s="293" t="s">
        <v>58</v>
      </c>
      <c r="R52" s="678"/>
      <c r="S52" s="679" t="s">
        <v>44</v>
      </c>
      <c r="T52" s="679" t="s">
        <v>820</v>
      </c>
      <c r="U52" s="679"/>
      <c r="V52" s="679">
        <v>2.08</v>
      </c>
      <c r="W52" s="679"/>
      <c r="X52" s="679"/>
      <c r="Y52" s="679"/>
      <c r="Z52" s="695">
        <v>0.16</v>
      </c>
      <c r="AA52" s="682" t="s">
        <v>724</v>
      </c>
      <c r="AB52" s="683">
        <v>1998</v>
      </c>
      <c r="AC52" s="683" t="s">
        <v>576</v>
      </c>
      <c r="AD52" s="684" t="s">
        <v>104</v>
      </c>
      <c r="AE52" s="685" t="s">
        <v>218</v>
      </c>
    </row>
    <row r="53" spans="1:31" s="490" customFormat="1" x14ac:dyDescent="0.3">
      <c r="A53" s="354"/>
      <c r="B53" s="669" t="s">
        <v>696</v>
      </c>
      <c r="C53" s="670" t="s">
        <v>696</v>
      </c>
      <c r="D53" s="671" t="s">
        <v>28</v>
      </c>
      <c r="E53" s="673"/>
      <c r="F53" s="672">
        <v>12</v>
      </c>
      <c r="G53" s="673"/>
      <c r="H53" s="674"/>
      <c r="I53" s="657" t="s">
        <v>612</v>
      </c>
      <c r="J53" s="657" t="s">
        <v>645</v>
      </c>
      <c r="K53" s="657">
        <v>60</v>
      </c>
      <c r="L53" s="694" t="s">
        <v>31</v>
      </c>
      <c r="M53" s="677">
        <v>315</v>
      </c>
      <c r="N53" s="677" t="s">
        <v>857</v>
      </c>
      <c r="O53" s="677" t="s">
        <v>576</v>
      </c>
      <c r="P53" s="677">
        <v>100</v>
      </c>
      <c r="Q53" s="293" t="s">
        <v>58</v>
      </c>
      <c r="R53" s="678"/>
      <c r="S53" s="679" t="s">
        <v>44</v>
      </c>
      <c r="T53" s="679" t="s">
        <v>819</v>
      </c>
      <c r="U53" s="679">
        <v>12.9</v>
      </c>
      <c r="V53" s="679">
        <v>3.4799999999999998E-2</v>
      </c>
      <c r="W53" s="679">
        <v>0.93799999999999994</v>
      </c>
      <c r="X53" s="680"/>
      <c r="Y53" s="680"/>
      <c r="Z53" s="681"/>
      <c r="AA53" s="682" t="s">
        <v>706</v>
      </c>
      <c r="AB53" s="683">
        <v>1999</v>
      </c>
      <c r="AC53" s="683" t="s">
        <v>576</v>
      </c>
      <c r="AD53" s="684" t="s">
        <v>104</v>
      </c>
      <c r="AE53" s="685" t="s">
        <v>218</v>
      </c>
    </row>
    <row r="54" spans="1:31" s="490" customFormat="1" x14ac:dyDescent="0.3">
      <c r="A54" s="354"/>
      <c r="B54" s="669" t="s">
        <v>697</v>
      </c>
      <c r="C54" s="670" t="s">
        <v>697</v>
      </c>
      <c r="D54" s="671" t="s">
        <v>28</v>
      </c>
      <c r="E54" s="673"/>
      <c r="F54" s="672">
        <v>20</v>
      </c>
      <c r="G54" s="673"/>
      <c r="H54" s="674"/>
      <c r="I54" s="657" t="s">
        <v>612</v>
      </c>
      <c r="J54" s="657" t="s">
        <v>645</v>
      </c>
      <c r="K54" s="657">
        <v>60</v>
      </c>
      <c r="L54" s="694" t="s">
        <v>31</v>
      </c>
      <c r="M54" s="677">
        <v>315</v>
      </c>
      <c r="N54" s="677" t="s">
        <v>857</v>
      </c>
      <c r="O54" s="677" t="s">
        <v>112</v>
      </c>
      <c r="P54" s="677">
        <v>100</v>
      </c>
      <c r="Q54" s="293" t="s">
        <v>58</v>
      </c>
      <c r="R54" s="678"/>
      <c r="S54" s="679" t="s">
        <v>44</v>
      </c>
      <c r="T54" s="679" t="s">
        <v>819</v>
      </c>
      <c r="U54" s="679">
        <v>16.5</v>
      </c>
      <c r="V54" s="679">
        <v>4.2299999999999997E-2</v>
      </c>
      <c r="W54" s="679">
        <v>1.22</v>
      </c>
      <c r="X54" s="680"/>
      <c r="Y54" s="680"/>
      <c r="Z54" s="681"/>
      <c r="AA54" s="682" t="s">
        <v>706</v>
      </c>
      <c r="AB54" s="683">
        <v>1999</v>
      </c>
      <c r="AC54" s="683" t="s">
        <v>576</v>
      </c>
      <c r="AD54" s="684" t="s">
        <v>104</v>
      </c>
      <c r="AE54" s="685" t="s">
        <v>218</v>
      </c>
    </row>
    <row r="55" spans="1:31" s="490" customFormat="1" x14ac:dyDescent="0.3">
      <c r="A55" s="354"/>
      <c r="B55" s="669" t="s">
        <v>698</v>
      </c>
      <c r="C55" s="670" t="s">
        <v>698</v>
      </c>
      <c r="D55" s="671" t="s">
        <v>28</v>
      </c>
      <c r="E55" s="673"/>
      <c r="F55" s="672">
        <v>25</v>
      </c>
      <c r="G55" s="673"/>
      <c r="H55" s="674"/>
      <c r="I55" s="657" t="s">
        <v>612</v>
      </c>
      <c r="J55" s="657" t="s">
        <v>645</v>
      </c>
      <c r="K55" s="657">
        <v>60</v>
      </c>
      <c r="L55" s="694" t="s">
        <v>31</v>
      </c>
      <c r="M55" s="677">
        <v>315</v>
      </c>
      <c r="N55" s="677" t="s">
        <v>857</v>
      </c>
      <c r="O55" s="677" t="s">
        <v>112</v>
      </c>
      <c r="P55" s="677">
        <v>100</v>
      </c>
      <c r="Q55" s="293" t="s">
        <v>58</v>
      </c>
      <c r="R55" s="678"/>
      <c r="S55" s="679" t="s">
        <v>44</v>
      </c>
      <c r="T55" s="679" t="s">
        <v>819</v>
      </c>
      <c r="U55" s="679">
        <v>14.7</v>
      </c>
      <c r="V55" s="679">
        <v>4.2000000000000003E-2</v>
      </c>
      <c r="W55" s="679">
        <v>2.56</v>
      </c>
      <c r="X55" s="680"/>
      <c r="Y55" s="680"/>
      <c r="Z55" s="681"/>
      <c r="AA55" s="682" t="s">
        <v>706</v>
      </c>
      <c r="AB55" s="683">
        <v>1999</v>
      </c>
      <c r="AC55" s="683" t="s">
        <v>576</v>
      </c>
      <c r="AD55" s="684" t="s">
        <v>104</v>
      </c>
      <c r="AE55" s="685" t="s">
        <v>218</v>
      </c>
    </row>
    <row r="56" spans="1:31" s="490" customFormat="1" x14ac:dyDescent="0.3">
      <c r="A56" s="354"/>
      <c r="B56" s="669" t="s">
        <v>699</v>
      </c>
      <c r="C56" s="670" t="s">
        <v>699</v>
      </c>
      <c r="D56" s="671" t="s">
        <v>19</v>
      </c>
      <c r="E56" s="673"/>
      <c r="F56" s="672">
        <v>30</v>
      </c>
      <c r="G56" s="673"/>
      <c r="H56" s="674"/>
      <c r="I56" s="657" t="s">
        <v>612</v>
      </c>
      <c r="J56" s="657" t="s">
        <v>645</v>
      </c>
      <c r="K56" s="657">
        <v>60</v>
      </c>
      <c r="L56" s="694" t="s">
        <v>31</v>
      </c>
      <c r="M56" s="677">
        <v>315</v>
      </c>
      <c r="N56" s="677" t="s">
        <v>857</v>
      </c>
      <c r="O56" s="677" t="s">
        <v>112</v>
      </c>
      <c r="P56" s="677">
        <v>100</v>
      </c>
      <c r="Q56" s="293" t="s">
        <v>58</v>
      </c>
      <c r="R56" s="678"/>
      <c r="S56" s="679" t="s">
        <v>44</v>
      </c>
      <c r="T56" s="679" t="s">
        <v>819</v>
      </c>
      <c r="U56" s="679">
        <v>0.39700000000000002</v>
      </c>
      <c r="V56" s="679">
        <v>1.2999999999999999E-2</v>
      </c>
      <c r="W56" s="679">
        <v>6.1800000000000001E-2</v>
      </c>
      <c r="X56" s="680"/>
      <c r="Y56" s="680"/>
      <c r="Z56" s="681"/>
      <c r="AA56" s="682" t="s">
        <v>706</v>
      </c>
      <c r="AB56" s="683">
        <v>1999</v>
      </c>
      <c r="AC56" s="683" t="s">
        <v>576</v>
      </c>
      <c r="AD56" s="684" t="s">
        <v>104</v>
      </c>
      <c r="AE56" s="685" t="s">
        <v>218</v>
      </c>
    </row>
    <row r="57" spans="1:31" s="490" customFormat="1" x14ac:dyDescent="0.3">
      <c r="A57" s="354"/>
      <c r="B57" s="669" t="s">
        <v>700</v>
      </c>
      <c r="C57" s="670" t="s">
        <v>700</v>
      </c>
      <c r="D57" s="671" t="s">
        <v>19</v>
      </c>
      <c r="E57" s="673"/>
      <c r="F57" s="672">
        <v>50</v>
      </c>
      <c r="G57" s="673"/>
      <c r="H57" s="674"/>
      <c r="I57" s="657" t="s">
        <v>612</v>
      </c>
      <c r="J57" s="657" t="s">
        <v>645</v>
      </c>
      <c r="K57" s="657">
        <v>60</v>
      </c>
      <c r="L57" s="694" t="s">
        <v>31</v>
      </c>
      <c r="M57" s="677">
        <v>315</v>
      </c>
      <c r="N57" s="677" t="s">
        <v>857</v>
      </c>
      <c r="O57" s="677" t="s">
        <v>112</v>
      </c>
      <c r="P57" s="677">
        <v>100</v>
      </c>
      <c r="Q57" s="293" t="s">
        <v>58</v>
      </c>
      <c r="R57" s="678"/>
      <c r="S57" s="679" t="s">
        <v>44</v>
      </c>
      <c r="T57" s="679" t="s">
        <v>819</v>
      </c>
      <c r="U57" s="679">
        <v>1.02</v>
      </c>
      <c r="V57" s="679">
        <v>1.34E-2</v>
      </c>
      <c r="W57" s="679">
        <v>0.16600000000000001</v>
      </c>
      <c r="X57" s="680"/>
      <c r="Y57" s="680"/>
      <c r="Z57" s="681"/>
      <c r="AA57" s="682" t="s">
        <v>706</v>
      </c>
      <c r="AB57" s="683">
        <v>1999</v>
      </c>
      <c r="AC57" s="683" t="s">
        <v>576</v>
      </c>
      <c r="AD57" s="684" t="s">
        <v>104</v>
      </c>
      <c r="AE57" s="685" t="s">
        <v>218</v>
      </c>
    </row>
    <row r="58" spans="1:31" s="490" customFormat="1" x14ac:dyDescent="0.3">
      <c r="A58" s="354"/>
      <c r="B58" s="669" t="s">
        <v>817</v>
      </c>
      <c r="C58" s="670" t="s">
        <v>817</v>
      </c>
      <c r="D58" s="671" t="s">
        <v>19</v>
      </c>
      <c r="E58" s="673"/>
      <c r="F58" s="672">
        <v>50</v>
      </c>
      <c r="G58" s="673"/>
      <c r="H58" s="674"/>
      <c r="I58" s="657" t="s">
        <v>612</v>
      </c>
      <c r="J58" s="657" t="s">
        <v>645</v>
      </c>
      <c r="K58" s="657">
        <v>60</v>
      </c>
      <c r="L58" s="694" t="s">
        <v>31</v>
      </c>
      <c r="M58" s="677">
        <v>315</v>
      </c>
      <c r="N58" s="677" t="s">
        <v>857</v>
      </c>
      <c r="O58" s="677" t="s">
        <v>112</v>
      </c>
      <c r="P58" s="677">
        <v>100</v>
      </c>
      <c r="Q58" s="293" t="s">
        <v>58</v>
      </c>
      <c r="R58" s="678"/>
      <c r="S58" s="679" t="s">
        <v>44</v>
      </c>
      <c r="T58" s="679" t="s">
        <v>819</v>
      </c>
      <c r="U58" s="679">
        <v>0.42499999999999999</v>
      </c>
      <c r="V58" s="679">
        <v>8.3499999999999998E-3</v>
      </c>
      <c r="W58" s="679">
        <v>1.55E-2</v>
      </c>
      <c r="X58" s="680"/>
      <c r="Y58" s="680"/>
      <c r="Z58" s="681"/>
      <c r="AA58" s="682" t="s">
        <v>706</v>
      </c>
      <c r="AB58" s="683">
        <v>1999</v>
      </c>
      <c r="AC58" s="683" t="s">
        <v>576</v>
      </c>
      <c r="AD58" s="684" t="s">
        <v>104</v>
      </c>
      <c r="AE58" s="685" t="s">
        <v>218</v>
      </c>
    </row>
    <row r="59" spans="1:31" s="490" customFormat="1" ht="15.6" x14ac:dyDescent="0.3">
      <c r="A59" s="354"/>
      <c r="B59" s="669" t="s">
        <v>858</v>
      </c>
      <c r="C59" s="700" t="s">
        <v>858</v>
      </c>
      <c r="D59" s="671" t="s">
        <v>19</v>
      </c>
      <c r="E59" s="672" t="s">
        <v>20</v>
      </c>
      <c r="F59" s="672">
        <v>52.3</v>
      </c>
      <c r="G59" s="672"/>
      <c r="H59" s="674"/>
      <c r="I59" s="657" t="s">
        <v>10</v>
      </c>
      <c r="J59" s="657"/>
      <c r="K59" s="657"/>
      <c r="L59" s="694"/>
      <c r="M59" s="677">
        <v>107</v>
      </c>
      <c r="N59" s="677" t="s">
        <v>1216</v>
      </c>
      <c r="O59" s="677" t="s">
        <v>112</v>
      </c>
      <c r="P59" s="677">
        <v>90</v>
      </c>
      <c r="Q59" s="293" t="s">
        <v>726</v>
      </c>
      <c r="R59" s="678"/>
      <c r="S59" s="679" t="s">
        <v>216</v>
      </c>
      <c r="T59" s="679" t="s">
        <v>820</v>
      </c>
      <c r="U59" s="679">
        <v>1.92</v>
      </c>
      <c r="V59" s="679"/>
      <c r="W59" s="679"/>
      <c r="X59" s="679"/>
      <c r="Y59" s="679"/>
      <c r="Z59" s="695"/>
      <c r="AA59" s="682" t="s">
        <v>727</v>
      </c>
      <c r="AB59" s="683">
        <v>1999</v>
      </c>
      <c r="AC59" s="683" t="s">
        <v>576</v>
      </c>
      <c r="AD59" s="684" t="s">
        <v>104</v>
      </c>
      <c r="AE59" s="685" t="s">
        <v>218</v>
      </c>
    </row>
    <row r="60" spans="1:31" s="490" customFormat="1" ht="15.6" x14ac:dyDescent="0.3">
      <c r="A60" s="354"/>
      <c r="B60" s="669" t="s">
        <v>859</v>
      </c>
      <c r="C60" s="700" t="s">
        <v>859</v>
      </c>
      <c r="D60" s="671" t="s">
        <v>19</v>
      </c>
      <c r="E60" s="672" t="s">
        <v>20</v>
      </c>
      <c r="F60" s="672">
        <v>52.3</v>
      </c>
      <c r="G60" s="672"/>
      <c r="H60" s="674"/>
      <c r="I60" s="657" t="s">
        <v>10</v>
      </c>
      <c r="J60" s="657"/>
      <c r="K60" s="657"/>
      <c r="L60" s="694"/>
      <c r="M60" s="677">
        <v>106</v>
      </c>
      <c r="N60" s="677" t="s">
        <v>1216</v>
      </c>
      <c r="O60" s="677" t="s">
        <v>112</v>
      </c>
      <c r="P60" s="677">
        <v>150</v>
      </c>
      <c r="Q60" s="293" t="s">
        <v>726</v>
      </c>
      <c r="R60" s="678"/>
      <c r="S60" s="679" t="s">
        <v>216</v>
      </c>
      <c r="T60" s="679" t="s">
        <v>820</v>
      </c>
      <c r="U60" s="679">
        <v>2.44</v>
      </c>
      <c r="V60" s="679"/>
      <c r="W60" s="679"/>
      <c r="X60" s="679"/>
      <c r="Y60" s="679"/>
      <c r="Z60" s="695"/>
      <c r="AA60" s="682" t="s">
        <v>727</v>
      </c>
      <c r="AB60" s="683">
        <v>1999</v>
      </c>
      <c r="AC60" s="683" t="s">
        <v>576</v>
      </c>
      <c r="AD60" s="684" t="s">
        <v>104</v>
      </c>
      <c r="AE60" s="685" t="s">
        <v>218</v>
      </c>
    </row>
    <row r="61" spans="1:31" s="490" customFormat="1" ht="15.6" x14ac:dyDescent="0.3">
      <c r="A61" s="354"/>
      <c r="B61" s="669" t="s">
        <v>860</v>
      </c>
      <c r="C61" s="700" t="s">
        <v>860</v>
      </c>
      <c r="D61" s="671" t="s">
        <v>19</v>
      </c>
      <c r="E61" s="672" t="s">
        <v>20</v>
      </c>
      <c r="F61" s="672">
        <v>36.6</v>
      </c>
      <c r="G61" s="672"/>
      <c r="H61" s="674"/>
      <c r="I61" s="657" t="s">
        <v>0</v>
      </c>
      <c r="J61" s="657"/>
      <c r="K61" s="657">
        <v>20</v>
      </c>
      <c r="L61" s="694" t="s">
        <v>31</v>
      </c>
      <c r="M61" s="677">
        <v>57</v>
      </c>
      <c r="N61" s="677" t="s">
        <v>1200</v>
      </c>
      <c r="O61" s="677" t="s">
        <v>112</v>
      </c>
      <c r="P61" s="677">
        <v>100</v>
      </c>
      <c r="Q61" s="293" t="s">
        <v>726</v>
      </c>
      <c r="R61" s="678"/>
      <c r="S61" s="679" t="s">
        <v>216</v>
      </c>
      <c r="T61" s="679" t="s">
        <v>820</v>
      </c>
      <c r="U61" s="679">
        <v>1.19</v>
      </c>
      <c r="V61" s="679"/>
      <c r="W61" s="679"/>
      <c r="X61" s="679"/>
      <c r="Y61" s="679"/>
      <c r="Z61" s="695"/>
      <c r="AA61" s="682" t="s">
        <v>727</v>
      </c>
      <c r="AB61" s="683">
        <v>1999</v>
      </c>
      <c r="AC61" s="683" t="s">
        <v>576</v>
      </c>
      <c r="AD61" s="684" t="s">
        <v>104</v>
      </c>
      <c r="AE61" s="685" t="s">
        <v>218</v>
      </c>
    </row>
    <row r="62" spans="1:31" s="490" customFormat="1" ht="15.6" x14ac:dyDescent="0.3">
      <c r="A62" s="354"/>
      <c r="B62" s="669" t="s">
        <v>861</v>
      </c>
      <c r="C62" s="700" t="s">
        <v>861</v>
      </c>
      <c r="D62" s="671" t="s">
        <v>19</v>
      </c>
      <c r="E62" s="672" t="s">
        <v>20</v>
      </c>
      <c r="F62" s="672">
        <v>36.6</v>
      </c>
      <c r="G62" s="672"/>
      <c r="H62" s="674"/>
      <c r="I62" s="657" t="s">
        <v>0</v>
      </c>
      <c r="J62" s="657"/>
      <c r="K62" s="657">
        <v>20</v>
      </c>
      <c r="L62" s="694" t="s">
        <v>31</v>
      </c>
      <c r="M62" s="677">
        <v>46</v>
      </c>
      <c r="N62" s="677" t="s">
        <v>1200</v>
      </c>
      <c r="O62" s="677" t="s">
        <v>112</v>
      </c>
      <c r="P62" s="677">
        <v>200</v>
      </c>
      <c r="Q62" s="293" t="s">
        <v>726</v>
      </c>
      <c r="R62" s="678"/>
      <c r="S62" s="679" t="s">
        <v>216</v>
      </c>
      <c r="T62" s="679" t="s">
        <v>820</v>
      </c>
      <c r="U62" s="679">
        <v>2.2400000000000002</v>
      </c>
      <c r="V62" s="679"/>
      <c r="W62" s="679"/>
      <c r="X62" s="679"/>
      <c r="Y62" s="679"/>
      <c r="Z62" s="695"/>
      <c r="AA62" s="682" t="s">
        <v>727</v>
      </c>
      <c r="AB62" s="683">
        <v>1999</v>
      </c>
      <c r="AC62" s="683" t="s">
        <v>576</v>
      </c>
      <c r="AD62" s="684" t="s">
        <v>104</v>
      </c>
      <c r="AE62" s="685" t="s">
        <v>218</v>
      </c>
    </row>
    <row r="63" spans="1:31" s="490" customFormat="1" ht="15.6" x14ac:dyDescent="0.3">
      <c r="A63" s="354"/>
      <c r="B63" s="669" t="s">
        <v>862</v>
      </c>
      <c r="C63" s="700" t="s">
        <v>862</v>
      </c>
      <c r="D63" s="671" t="s">
        <v>19</v>
      </c>
      <c r="E63" s="672" t="s">
        <v>20</v>
      </c>
      <c r="F63" s="672">
        <v>37.4</v>
      </c>
      <c r="G63" s="672"/>
      <c r="H63" s="674"/>
      <c r="I63" s="657" t="s">
        <v>0</v>
      </c>
      <c r="J63" s="657"/>
      <c r="K63" s="657">
        <v>20</v>
      </c>
      <c r="L63" s="694" t="s">
        <v>31</v>
      </c>
      <c r="M63" s="677">
        <v>46</v>
      </c>
      <c r="N63" s="677" t="s">
        <v>1200</v>
      </c>
      <c r="O63" s="677" t="s">
        <v>112</v>
      </c>
      <c r="P63" s="677">
        <v>200</v>
      </c>
      <c r="Q63" s="293" t="s">
        <v>726</v>
      </c>
      <c r="R63" s="678"/>
      <c r="S63" s="679" t="s">
        <v>216</v>
      </c>
      <c r="T63" s="679" t="s">
        <v>820</v>
      </c>
      <c r="U63" s="679">
        <v>17.579999999999998</v>
      </c>
      <c r="V63" s="679"/>
      <c r="W63" s="679"/>
      <c r="X63" s="679"/>
      <c r="Y63" s="679"/>
      <c r="Z63" s="695"/>
      <c r="AA63" s="682" t="s">
        <v>727</v>
      </c>
      <c r="AB63" s="683">
        <v>1999</v>
      </c>
      <c r="AC63" s="683" t="s">
        <v>576</v>
      </c>
      <c r="AD63" s="684" t="s">
        <v>104</v>
      </c>
      <c r="AE63" s="685" t="s">
        <v>218</v>
      </c>
    </row>
    <row r="64" spans="1:31" s="490" customFormat="1" x14ac:dyDescent="0.3">
      <c r="A64" s="354"/>
      <c r="B64" s="669" t="s">
        <v>863</v>
      </c>
      <c r="C64" s="700" t="s">
        <v>863</v>
      </c>
      <c r="D64" s="671" t="s">
        <v>19</v>
      </c>
      <c r="E64" s="672" t="s">
        <v>20</v>
      </c>
      <c r="F64" s="672">
        <v>52.3</v>
      </c>
      <c r="G64" s="672"/>
      <c r="H64" s="674"/>
      <c r="I64" s="657" t="s">
        <v>10</v>
      </c>
      <c r="J64" s="657"/>
      <c r="K64" s="657"/>
      <c r="L64" s="694"/>
      <c r="M64" s="677">
        <v>100</v>
      </c>
      <c r="N64" s="677" t="s">
        <v>1216</v>
      </c>
      <c r="O64" s="677" t="s">
        <v>112</v>
      </c>
      <c r="P64" s="677">
        <v>100</v>
      </c>
      <c r="Q64" s="293" t="s">
        <v>728</v>
      </c>
      <c r="R64" s="678"/>
      <c r="S64" s="679" t="s">
        <v>216</v>
      </c>
      <c r="T64" s="679" t="s">
        <v>820</v>
      </c>
      <c r="U64" s="679">
        <v>1.89</v>
      </c>
      <c r="V64" s="679"/>
      <c r="W64" s="679"/>
      <c r="X64" s="679"/>
      <c r="Y64" s="679"/>
      <c r="Z64" s="695"/>
      <c r="AA64" s="682" t="s">
        <v>727</v>
      </c>
      <c r="AB64" s="683">
        <v>1999</v>
      </c>
      <c r="AC64" s="683" t="s">
        <v>576</v>
      </c>
      <c r="AD64" s="684" t="s">
        <v>104</v>
      </c>
      <c r="AE64" s="685" t="s">
        <v>218</v>
      </c>
    </row>
    <row r="65" spans="1:31" s="490" customFormat="1" x14ac:dyDescent="0.3">
      <c r="A65" s="354"/>
      <c r="B65" s="669" t="s">
        <v>864</v>
      </c>
      <c r="C65" s="700" t="s">
        <v>864</v>
      </c>
      <c r="D65" s="671" t="s">
        <v>19</v>
      </c>
      <c r="E65" s="672" t="s">
        <v>20</v>
      </c>
      <c r="F65" s="672">
        <v>36.6</v>
      </c>
      <c r="G65" s="672"/>
      <c r="H65" s="674"/>
      <c r="I65" s="657" t="s">
        <v>0</v>
      </c>
      <c r="J65" s="657"/>
      <c r="K65" s="657">
        <v>20</v>
      </c>
      <c r="L65" s="694" t="s">
        <v>31</v>
      </c>
      <c r="M65" s="677">
        <v>57</v>
      </c>
      <c r="N65" s="677" t="s">
        <v>1200</v>
      </c>
      <c r="O65" s="677" t="s">
        <v>112</v>
      </c>
      <c r="P65" s="677">
        <v>100</v>
      </c>
      <c r="Q65" s="293" t="s">
        <v>728</v>
      </c>
      <c r="R65" s="678"/>
      <c r="S65" s="679" t="s">
        <v>216</v>
      </c>
      <c r="T65" s="679" t="s">
        <v>820</v>
      </c>
      <c r="U65" s="859">
        <v>1.5</v>
      </c>
      <c r="V65" s="679"/>
      <c r="W65" s="679"/>
      <c r="X65" s="679"/>
      <c r="Y65" s="679"/>
      <c r="Z65" s="695"/>
      <c r="AA65" s="682" t="s">
        <v>727</v>
      </c>
      <c r="AB65" s="683">
        <v>1999</v>
      </c>
      <c r="AC65" s="683" t="s">
        <v>576</v>
      </c>
      <c r="AD65" s="684" t="s">
        <v>104</v>
      </c>
      <c r="AE65" s="685" t="s">
        <v>218</v>
      </c>
    </row>
    <row r="66" spans="1:31" s="490" customFormat="1" x14ac:dyDescent="0.3">
      <c r="A66" s="354"/>
      <c r="B66" s="669" t="s">
        <v>865</v>
      </c>
      <c r="C66" s="700" t="s">
        <v>865</v>
      </c>
      <c r="D66" s="671" t="s">
        <v>19</v>
      </c>
      <c r="E66" s="672" t="s">
        <v>20</v>
      </c>
      <c r="F66" s="672">
        <v>36.6</v>
      </c>
      <c r="G66" s="672"/>
      <c r="H66" s="674"/>
      <c r="I66" s="657" t="s">
        <v>0</v>
      </c>
      <c r="J66" s="657"/>
      <c r="K66" s="657">
        <v>20</v>
      </c>
      <c r="L66" s="694" t="s">
        <v>31</v>
      </c>
      <c r="M66" s="677">
        <v>59</v>
      </c>
      <c r="N66" s="677" t="s">
        <v>1200</v>
      </c>
      <c r="O66" s="677" t="s">
        <v>112</v>
      </c>
      <c r="P66" s="677">
        <v>200</v>
      </c>
      <c r="Q66" s="293" t="s">
        <v>728</v>
      </c>
      <c r="R66" s="678"/>
      <c r="S66" s="679" t="s">
        <v>216</v>
      </c>
      <c r="T66" s="679" t="s">
        <v>820</v>
      </c>
      <c r="U66" s="679">
        <v>3.68</v>
      </c>
      <c r="V66" s="679"/>
      <c r="W66" s="679"/>
      <c r="X66" s="679"/>
      <c r="Y66" s="679"/>
      <c r="Z66" s="695"/>
      <c r="AA66" s="682" t="s">
        <v>727</v>
      </c>
      <c r="AB66" s="683">
        <v>1999</v>
      </c>
      <c r="AC66" s="683" t="s">
        <v>576</v>
      </c>
      <c r="AD66" s="684" t="s">
        <v>104</v>
      </c>
      <c r="AE66" s="685" t="s">
        <v>218</v>
      </c>
    </row>
    <row r="67" spans="1:31" s="490" customFormat="1" x14ac:dyDescent="0.3">
      <c r="A67" s="354"/>
      <c r="B67" s="669" t="s">
        <v>866</v>
      </c>
      <c r="C67" s="700" t="s">
        <v>866</v>
      </c>
      <c r="D67" s="671" t="s">
        <v>19</v>
      </c>
      <c r="E67" s="672" t="s">
        <v>20</v>
      </c>
      <c r="F67" s="672">
        <v>37.4</v>
      </c>
      <c r="G67" s="672"/>
      <c r="H67" s="674"/>
      <c r="I67" s="657" t="s">
        <v>0</v>
      </c>
      <c r="J67" s="657"/>
      <c r="K67" s="657">
        <v>20</v>
      </c>
      <c r="L67" s="694" t="s">
        <v>31</v>
      </c>
      <c r="M67" s="677">
        <v>59</v>
      </c>
      <c r="N67" s="677" t="s">
        <v>1200</v>
      </c>
      <c r="O67" s="677" t="s">
        <v>112</v>
      </c>
      <c r="P67" s="677">
        <v>200</v>
      </c>
      <c r="Q67" s="293" t="s">
        <v>728</v>
      </c>
      <c r="R67" s="678"/>
      <c r="S67" s="679" t="s">
        <v>216</v>
      </c>
      <c r="T67" s="679" t="s">
        <v>820</v>
      </c>
      <c r="U67" s="679">
        <v>22.39</v>
      </c>
      <c r="V67" s="679"/>
      <c r="W67" s="679"/>
      <c r="X67" s="679"/>
      <c r="Y67" s="679"/>
      <c r="Z67" s="695"/>
      <c r="AA67" s="682" t="s">
        <v>727</v>
      </c>
      <c r="AB67" s="683">
        <v>1999</v>
      </c>
      <c r="AC67" s="683" t="s">
        <v>576</v>
      </c>
      <c r="AD67" s="684" t="s">
        <v>104</v>
      </c>
      <c r="AE67" s="685" t="s">
        <v>218</v>
      </c>
    </row>
    <row r="68" spans="1:31" s="490" customFormat="1" x14ac:dyDescent="0.3">
      <c r="A68" s="354"/>
      <c r="B68" s="669" t="s">
        <v>867</v>
      </c>
      <c r="C68" s="700" t="s">
        <v>867</v>
      </c>
      <c r="D68" s="671" t="s">
        <v>19</v>
      </c>
      <c r="E68" s="672" t="s">
        <v>20</v>
      </c>
      <c r="F68" s="672">
        <v>50.4</v>
      </c>
      <c r="G68" s="672"/>
      <c r="H68" s="674"/>
      <c r="I68" s="657" t="s">
        <v>0</v>
      </c>
      <c r="J68" s="657"/>
      <c r="K68" s="657">
        <v>10</v>
      </c>
      <c r="L68" s="694" t="s">
        <v>31</v>
      </c>
      <c r="M68" s="677">
        <v>63</v>
      </c>
      <c r="N68" s="677" t="s">
        <v>1200</v>
      </c>
      <c r="O68" s="677" t="s">
        <v>112</v>
      </c>
      <c r="P68" s="677">
        <v>150</v>
      </c>
      <c r="Q68" s="293" t="s">
        <v>728</v>
      </c>
      <c r="R68" s="678"/>
      <c r="S68" s="679" t="s">
        <v>216</v>
      </c>
      <c r="T68" s="679" t="s">
        <v>820</v>
      </c>
      <c r="U68" s="679">
        <v>3.48</v>
      </c>
      <c r="V68" s="679"/>
      <c r="W68" s="679"/>
      <c r="X68" s="679"/>
      <c r="Y68" s="679"/>
      <c r="Z68" s="695"/>
      <c r="AA68" s="682" t="s">
        <v>727</v>
      </c>
      <c r="AB68" s="683">
        <v>1999</v>
      </c>
      <c r="AC68" s="683" t="s">
        <v>576</v>
      </c>
      <c r="AD68" s="684" t="s">
        <v>104</v>
      </c>
      <c r="AE68" s="685" t="s">
        <v>218</v>
      </c>
    </row>
    <row r="69" spans="1:31" s="490" customFormat="1" x14ac:dyDescent="0.3">
      <c r="A69" s="354"/>
      <c r="B69" s="669" t="s">
        <v>868</v>
      </c>
      <c r="C69" s="700" t="s">
        <v>868</v>
      </c>
      <c r="D69" s="671" t="s">
        <v>19</v>
      </c>
      <c r="E69" s="672" t="s">
        <v>20</v>
      </c>
      <c r="F69" s="672">
        <v>50.4</v>
      </c>
      <c r="G69" s="672"/>
      <c r="H69" s="674"/>
      <c r="I69" s="657" t="s">
        <v>0</v>
      </c>
      <c r="J69" s="657"/>
      <c r="K69" s="657">
        <v>10</v>
      </c>
      <c r="L69" s="694" t="s">
        <v>31</v>
      </c>
      <c r="M69" s="677">
        <v>71</v>
      </c>
      <c r="N69" s="677" t="s">
        <v>1200</v>
      </c>
      <c r="O69" s="677" t="s">
        <v>112</v>
      </c>
      <c r="P69" s="677">
        <v>25</v>
      </c>
      <c r="Q69" s="293" t="s">
        <v>728</v>
      </c>
      <c r="R69" s="678"/>
      <c r="S69" s="679" t="s">
        <v>216</v>
      </c>
      <c r="T69" s="679" t="s">
        <v>820</v>
      </c>
      <c r="U69" s="679">
        <v>1.63</v>
      </c>
      <c r="V69" s="679"/>
      <c r="W69" s="679"/>
      <c r="X69" s="679"/>
      <c r="Y69" s="679"/>
      <c r="Z69" s="695"/>
      <c r="AA69" s="682" t="s">
        <v>727</v>
      </c>
      <c r="AB69" s="683">
        <v>1999</v>
      </c>
      <c r="AC69" s="683" t="s">
        <v>576</v>
      </c>
      <c r="AD69" s="684" t="s">
        <v>104</v>
      </c>
      <c r="AE69" s="685" t="s">
        <v>218</v>
      </c>
    </row>
    <row r="70" spans="1:31" s="490" customFormat="1" x14ac:dyDescent="0.3">
      <c r="A70" s="354"/>
      <c r="B70" s="669" t="s">
        <v>869</v>
      </c>
      <c r="C70" s="700" t="s">
        <v>869</v>
      </c>
      <c r="D70" s="671" t="s">
        <v>19</v>
      </c>
      <c r="E70" s="672" t="s">
        <v>20</v>
      </c>
      <c r="F70" s="672">
        <v>50.4</v>
      </c>
      <c r="G70" s="672"/>
      <c r="H70" s="674"/>
      <c r="I70" s="657" t="s">
        <v>0</v>
      </c>
      <c r="J70" s="657"/>
      <c r="K70" s="657">
        <v>10</v>
      </c>
      <c r="L70" s="694" t="s">
        <v>31</v>
      </c>
      <c r="M70" s="677">
        <v>73</v>
      </c>
      <c r="N70" s="677" t="s">
        <v>1200</v>
      </c>
      <c r="O70" s="677" t="s">
        <v>112</v>
      </c>
      <c r="P70" s="677">
        <v>25</v>
      </c>
      <c r="Q70" s="293" t="s">
        <v>728</v>
      </c>
      <c r="R70" s="678"/>
      <c r="S70" s="679" t="s">
        <v>216</v>
      </c>
      <c r="T70" s="679" t="s">
        <v>820</v>
      </c>
      <c r="U70" s="679">
        <v>1.53</v>
      </c>
      <c r="V70" s="679"/>
      <c r="W70" s="679"/>
      <c r="X70" s="679"/>
      <c r="Y70" s="679"/>
      <c r="Z70" s="695"/>
      <c r="AA70" s="682" t="s">
        <v>727</v>
      </c>
      <c r="AB70" s="683">
        <v>1999</v>
      </c>
      <c r="AC70" s="683" t="s">
        <v>576</v>
      </c>
      <c r="AD70" s="684" t="s">
        <v>104</v>
      </c>
      <c r="AE70" s="685" t="s">
        <v>218</v>
      </c>
    </row>
    <row r="71" spans="1:31" s="490" customFormat="1" x14ac:dyDescent="0.3">
      <c r="A71" s="354"/>
      <c r="B71" s="669" t="s">
        <v>870</v>
      </c>
      <c r="C71" s="700" t="s">
        <v>870</v>
      </c>
      <c r="D71" s="671" t="s">
        <v>19</v>
      </c>
      <c r="E71" s="672" t="s">
        <v>20</v>
      </c>
      <c r="F71" s="672">
        <v>50.4</v>
      </c>
      <c r="G71" s="672"/>
      <c r="H71" s="674"/>
      <c r="I71" s="657" t="s">
        <v>0</v>
      </c>
      <c r="J71" s="657"/>
      <c r="K71" s="657">
        <v>10</v>
      </c>
      <c r="L71" s="694" t="s">
        <v>31</v>
      </c>
      <c r="M71" s="677">
        <v>73</v>
      </c>
      <c r="N71" s="677" t="s">
        <v>1200</v>
      </c>
      <c r="O71" s="677" t="s">
        <v>112</v>
      </c>
      <c r="P71" s="677">
        <v>25</v>
      </c>
      <c r="Q71" s="293" t="s">
        <v>728</v>
      </c>
      <c r="R71" s="678"/>
      <c r="S71" s="679" t="s">
        <v>216</v>
      </c>
      <c r="T71" s="679" t="s">
        <v>820</v>
      </c>
      <c r="U71" s="679">
        <v>1.1599999999999999</v>
      </c>
      <c r="V71" s="679"/>
      <c r="W71" s="679"/>
      <c r="X71" s="679"/>
      <c r="Y71" s="679"/>
      <c r="Z71" s="695"/>
      <c r="AA71" s="682" t="s">
        <v>727</v>
      </c>
      <c r="AB71" s="683">
        <v>1999</v>
      </c>
      <c r="AC71" s="683" t="s">
        <v>576</v>
      </c>
      <c r="AD71" s="684" t="s">
        <v>104</v>
      </c>
      <c r="AE71" s="685" t="s">
        <v>218</v>
      </c>
    </row>
    <row r="72" spans="1:31" s="490" customFormat="1" x14ac:dyDescent="0.3">
      <c r="A72" s="354"/>
      <c r="B72" s="669" t="s">
        <v>871</v>
      </c>
      <c r="C72" s="700" t="s">
        <v>871</v>
      </c>
      <c r="D72" s="671" t="s">
        <v>19</v>
      </c>
      <c r="E72" s="672" t="s">
        <v>20</v>
      </c>
      <c r="F72" s="672">
        <v>50.4</v>
      </c>
      <c r="G72" s="672"/>
      <c r="H72" s="674"/>
      <c r="I72" s="657" t="s">
        <v>0</v>
      </c>
      <c r="J72" s="657"/>
      <c r="K72" s="657">
        <v>10</v>
      </c>
      <c r="L72" s="694" t="s">
        <v>31</v>
      </c>
      <c r="M72" s="677">
        <v>74</v>
      </c>
      <c r="N72" s="677" t="s">
        <v>1200</v>
      </c>
      <c r="O72" s="677" t="s">
        <v>112</v>
      </c>
      <c r="P72" s="677">
        <v>25</v>
      </c>
      <c r="Q72" s="293" t="s">
        <v>728</v>
      </c>
      <c r="R72" s="678"/>
      <c r="S72" s="679" t="s">
        <v>216</v>
      </c>
      <c r="T72" s="679" t="s">
        <v>820</v>
      </c>
      <c r="U72" s="679">
        <v>1.58</v>
      </c>
      <c r="V72" s="679"/>
      <c r="W72" s="679"/>
      <c r="X72" s="679"/>
      <c r="Y72" s="679"/>
      <c r="Z72" s="695"/>
      <c r="AA72" s="682" t="s">
        <v>727</v>
      </c>
      <c r="AB72" s="683">
        <v>1999</v>
      </c>
      <c r="AC72" s="683" t="s">
        <v>576</v>
      </c>
      <c r="AD72" s="684" t="s">
        <v>104</v>
      </c>
      <c r="AE72" s="685" t="s">
        <v>218</v>
      </c>
    </row>
    <row r="73" spans="1:31" s="490" customFormat="1" x14ac:dyDescent="0.3">
      <c r="A73" s="354"/>
      <c r="B73" s="669" t="s">
        <v>872</v>
      </c>
      <c r="C73" s="700" t="s">
        <v>872</v>
      </c>
      <c r="D73" s="671" t="s">
        <v>19</v>
      </c>
      <c r="E73" s="672" t="s">
        <v>20</v>
      </c>
      <c r="F73" s="672">
        <v>50.4</v>
      </c>
      <c r="G73" s="672"/>
      <c r="H73" s="674"/>
      <c r="I73" s="657"/>
      <c r="J73" s="657"/>
      <c r="K73" s="657">
        <v>3</v>
      </c>
      <c r="L73" s="694"/>
      <c r="M73" s="677">
        <v>40</v>
      </c>
      <c r="N73" s="677" t="s">
        <v>1200</v>
      </c>
      <c r="O73" s="677" t="s">
        <v>112</v>
      </c>
      <c r="P73" s="677">
        <v>25</v>
      </c>
      <c r="Q73" s="293" t="s">
        <v>728</v>
      </c>
      <c r="R73" s="678"/>
      <c r="S73" s="679" t="s">
        <v>216</v>
      </c>
      <c r="T73" s="679" t="s">
        <v>820</v>
      </c>
      <c r="U73" s="679">
        <v>2.85</v>
      </c>
      <c r="V73" s="679"/>
      <c r="W73" s="679"/>
      <c r="X73" s="679"/>
      <c r="Y73" s="679"/>
      <c r="Z73" s="695"/>
      <c r="AA73" s="682" t="s">
        <v>727</v>
      </c>
      <c r="AB73" s="683">
        <v>1999</v>
      </c>
      <c r="AC73" s="683" t="s">
        <v>576</v>
      </c>
      <c r="AD73" s="684" t="s">
        <v>104</v>
      </c>
      <c r="AE73" s="685" t="s">
        <v>218</v>
      </c>
    </row>
    <row r="74" spans="1:31" s="490" customFormat="1" x14ac:dyDescent="0.3">
      <c r="A74" s="354"/>
      <c r="B74" s="669" t="s">
        <v>873</v>
      </c>
      <c r="C74" s="700" t="s">
        <v>873</v>
      </c>
      <c r="D74" s="671" t="s">
        <v>19</v>
      </c>
      <c r="E74" s="672" t="s">
        <v>20</v>
      </c>
      <c r="F74" s="672">
        <v>50.4</v>
      </c>
      <c r="G74" s="672"/>
      <c r="H74" s="674"/>
      <c r="I74" s="657" t="s">
        <v>10</v>
      </c>
      <c r="J74" s="657"/>
      <c r="K74" s="858" t="s">
        <v>1215</v>
      </c>
      <c r="L74" s="694"/>
      <c r="M74" s="677">
        <v>76</v>
      </c>
      <c r="N74" s="677" t="s">
        <v>1200</v>
      </c>
      <c r="O74" s="677" t="s">
        <v>112</v>
      </c>
      <c r="P74" s="677">
        <v>25</v>
      </c>
      <c r="Q74" s="293" t="s">
        <v>728</v>
      </c>
      <c r="R74" s="678"/>
      <c r="S74" s="679" t="s">
        <v>216</v>
      </c>
      <c r="T74" s="679" t="s">
        <v>820</v>
      </c>
      <c r="U74" s="679">
        <v>1.34</v>
      </c>
      <c r="V74" s="679"/>
      <c r="W74" s="679"/>
      <c r="X74" s="679"/>
      <c r="Y74" s="679"/>
      <c r="Z74" s="695"/>
      <c r="AA74" s="682" t="s">
        <v>727</v>
      </c>
      <c r="AB74" s="683">
        <v>1999</v>
      </c>
      <c r="AC74" s="683" t="s">
        <v>576</v>
      </c>
      <c r="AD74" s="684" t="s">
        <v>104</v>
      </c>
      <c r="AE74" s="685" t="s">
        <v>218</v>
      </c>
    </row>
    <row r="75" spans="1:31" s="490" customFormat="1" x14ac:dyDescent="0.3">
      <c r="A75" s="354"/>
      <c r="B75" s="669" t="s">
        <v>874</v>
      </c>
      <c r="C75" s="700" t="s">
        <v>874</v>
      </c>
      <c r="D75" s="671" t="s">
        <v>19</v>
      </c>
      <c r="E75" s="672" t="s">
        <v>20</v>
      </c>
      <c r="F75" s="672">
        <v>50.4</v>
      </c>
      <c r="G75" s="672"/>
      <c r="H75" s="674"/>
      <c r="I75" s="657" t="s">
        <v>10</v>
      </c>
      <c r="J75" s="657"/>
      <c r="K75" s="718" t="s">
        <v>1215</v>
      </c>
      <c r="L75" s="694"/>
      <c r="M75" s="677">
        <v>76</v>
      </c>
      <c r="N75" s="677" t="s">
        <v>1200</v>
      </c>
      <c r="O75" s="677" t="s">
        <v>112</v>
      </c>
      <c r="P75" s="677">
        <v>25</v>
      </c>
      <c r="Q75" s="293" t="s">
        <v>728</v>
      </c>
      <c r="R75" s="678"/>
      <c r="S75" s="679" t="s">
        <v>216</v>
      </c>
      <c r="T75" s="679" t="s">
        <v>820</v>
      </c>
      <c r="U75" s="679">
        <v>1.33</v>
      </c>
      <c r="V75" s="679"/>
      <c r="W75" s="679"/>
      <c r="X75" s="679"/>
      <c r="Y75" s="679"/>
      <c r="Z75" s="695"/>
      <c r="AA75" s="682" t="s">
        <v>727</v>
      </c>
      <c r="AB75" s="683">
        <v>1999</v>
      </c>
      <c r="AC75" s="683" t="s">
        <v>576</v>
      </c>
      <c r="AD75" s="684" t="s">
        <v>104</v>
      </c>
      <c r="AE75" s="685" t="s">
        <v>218</v>
      </c>
    </row>
    <row r="76" spans="1:31" s="490" customFormat="1" x14ac:dyDescent="0.3">
      <c r="A76" s="354"/>
      <c r="B76" s="669" t="s">
        <v>1038</v>
      </c>
      <c r="C76" s="700" t="s">
        <v>1038</v>
      </c>
      <c r="D76" s="671" t="s">
        <v>19</v>
      </c>
      <c r="E76" s="672" t="s">
        <v>20</v>
      </c>
      <c r="F76" s="672">
        <v>29</v>
      </c>
      <c r="G76" s="672"/>
      <c r="H76" s="674"/>
      <c r="I76" s="657" t="s">
        <v>1219</v>
      </c>
      <c r="J76" s="657" t="s">
        <v>645</v>
      </c>
      <c r="K76" s="657">
        <v>1</v>
      </c>
      <c r="L76" s="694" t="s">
        <v>31</v>
      </c>
      <c r="M76" s="677">
        <v>500</v>
      </c>
      <c r="N76" s="677" t="s">
        <v>24</v>
      </c>
      <c r="O76" s="677" t="s">
        <v>21</v>
      </c>
      <c r="P76" s="677">
        <v>25</v>
      </c>
      <c r="Q76" s="293" t="s">
        <v>729</v>
      </c>
      <c r="R76" s="678"/>
      <c r="S76" s="679" t="s">
        <v>44</v>
      </c>
      <c r="T76" s="679" t="s">
        <v>820</v>
      </c>
      <c r="U76" s="679">
        <v>0.2</v>
      </c>
      <c r="V76" s="679">
        <v>0.06</v>
      </c>
      <c r="W76" s="679"/>
      <c r="X76" s="679"/>
      <c r="Y76" s="679">
        <v>5.0000000000000001E-3</v>
      </c>
      <c r="Z76" s="695">
        <v>0.01</v>
      </c>
      <c r="AA76" s="682" t="s">
        <v>730</v>
      </c>
      <c r="AB76" s="683">
        <v>2006</v>
      </c>
      <c r="AC76" s="683" t="s">
        <v>576</v>
      </c>
      <c r="AD76" s="684" t="s">
        <v>104</v>
      </c>
      <c r="AE76" s="685" t="s">
        <v>218</v>
      </c>
    </row>
    <row r="77" spans="1:31" s="490" customFormat="1" x14ac:dyDescent="0.3">
      <c r="A77" s="354"/>
      <c r="B77" s="669" t="s">
        <v>731</v>
      </c>
      <c r="C77" s="700" t="s">
        <v>731</v>
      </c>
      <c r="D77" s="671" t="s">
        <v>19</v>
      </c>
      <c r="E77" s="672" t="s">
        <v>20</v>
      </c>
      <c r="F77" s="672">
        <v>53</v>
      </c>
      <c r="G77" s="672"/>
      <c r="H77" s="674"/>
      <c r="I77" s="657" t="s">
        <v>1219</v>
      </c>
      <c r="J77" s="657" t="s">
        <v>645</v>
      </c>
      <c r="K77" s="657">
        <v>1</v>
      </c>
      <c r="L77" s="694" t="s">
        <v>31</v>
      </c>
      <c r="M77" s="677">
        <v>600</v>
      </c>
      <c r="N77" s="677" t="s">
        <v>24</v>
      </c>
      <c r="O77" s="677" t="s">
        <v>21</v>
      </c>
      <c r="P77" s="677">
        <v>25</v>
      </c>
      <c r="Q77" s="293" t="s">
        <v>729</v>
      </c>
      <c r="R77" s="678"/>
      <c r="S77" s="679" t="s">
        <v>44</v>
      </c>
      <c r="T77" s="679" t="s">
        <v>820</v>
      </c>
      <c r="U77" s="679">
        <v>4.2</v>
      </c>
      <c r="V77" s="679">
        <v>0.6</v>
      </c>
      <c r="W77" s="679"/>
      <c r="X77" s="679"/>
      <c r="Y77" s="679">
        <v>0.1</v>
      </c>
      <c r="Z77" s="695">
        <v>0.2</v>
      </c>
      <c r="AA77" s="682" t="s">
        <v>730</v>
      </c>
      <c r="AB77" s="683">
        <v>2006</v>
      </c>
      <c r="AC77" s="683" t="s">
        <v>576</v>
      </c>
      <c r="AD77" s="684" t="s">
        <v>104</v>
      </c>
      <c r="AE77" s="685" t="s">
        <v>218</v>
      </c>
    </row>
    <row r="78" spans="1:31" s="490" customFormat="1" x14ac:dyDescent="0.3">
      <c r="A78" s="354"/>
      <c r="B78" s="669" t="s">
        <v>732</v>
      </c>
      <c r="C78" s="700" t="s">
        <v>732</v>
      </c>
      <c r="D78" s="671" t="s">
        <v>19</v>
      </c>
      <c r="E78" s="672" t="s">
        <v>20</v>
      </c>
      <c r="F78" s="672">
        <v>63</v>
      </c>
      <c r="G78" s="672"/>
      <c r="H78" s="674"/>
      <c r="I78" s="657" t="s">
        <v>1219</v>
      </c>
      <c r="J78" s="657" t="s">
        <v>645</v>
      </c>
      <c r="K78" s="657">
        <v>1</v>
      </c>
      <c r="L78" s="694" t="s">
        <v>31</v>
      </c>
      <c r="M78" s="677">
        <v>600</v>
      </c>
      <c r="N78" s="677" t="s">
        <v>24</v>
      </c>
      <c r="O78" s="677" t="s">
        <v>21</v>
      </c>
      <c r="P78" s="677">
        <v>25</v>
      </c>
      <c r="Q78" s="293" t="s">
        <v>729</v>
      </c>
      <c r="R78" s="678"/>
      <c r="S78" s="679" t="s">
        <v>44</v>
      </c>
      <c r="T78" s="679" t="s">
        <v>820</v>
      </c>
      <c r="U78" s="679">
        <v>4.3</v>
      </c>
      <c r="V78" s="679">
        <v>0.6</v>
      </c>
      <c r="W78" s="679"/>
      <c r="X78" s="679"/>
      <c r="Y78" s="679">
        <v>0.05</v>
      </c>
      <c r="Z78" s="695">
        <v>0.3</v>
      </c>
      <c r="AA78" s="682" t="s">
        <v>730</v>
      </c>
      <c r="AB78" s="683">
        <v>2006</v>
      </c>
      <c r="AC78" s="683" t="s">
        <v>576</v>
      </c>
      <c r="AD78" s="684" t="s">
        <v>104</v>
      </c>
      <c r="AE78" s="685" t="s">
        <v>218</v>
      </c>
    </row>
    <row r="79" spans="1:31" s="490" customFormat="1" x14ac:dyDescent="0.3">
      <c r="A79" s="354"/>
      <c r="B79" s="669" t="s">
        <v>38</v>
      </c>
      <c r="C79" s="705" t="s">
        <v>38</v>
      </c>
      <c r="D79" s="706" t="s">
        <v>19</v>
      </c>
      <c r="E79" s="707" t="s">
        <v>20</v>
      </c>
      <c r="F79" s="707">
        <v>22</v>
      </c>
      <c r="G79" s="672">
        <v>200</v>
      </c>
      <c r="H79" s="708">
        <v>0.14000000000000001</v>
      </c>
      <c r="I79" s="709" t="s">
        <v>81</v>
      </c>
      <c r="J79" s="709" t="s">
        <v>645</v>
      </c>
      <c r="K79" s="709">
        <v>20</v>
      </c>
      <c r="L79" s="710" t="s">
        <v>31</v>
      </c>
      <c r="M79" s="711">
        <v>62</v>
      </c>
      <c r="N79" s="711" t="s">
        <v>24</v>
      </c>
      <c r="O79" s="711" t="s">
        <v>21</v>
      </c>
      <c r="P79" s="711">
        <v>25</v>
      </c>
      <c r="Q79" s="294" t="s">
        <v>212</v>
      </c>
      <c r="R79" s="712"/>
      <c r="S79" s="713" t="s">
        <v>44</v>
      </c>
      <c r="T79" s="713" t="s">
        <v>819</v>
      </c>
      <c r="U79" s="713">
        <v>0.27</v>
      </c>
      <c r="V79" s="713">
        <v>2.5000000000000001E-2</v>
      </c>
      <c r="W79" s="713"/>
      <c r="X79" s="713"/>
      <c r="Y79" s="713"/>
      <c r="Z79" s="714"/>
      <c r="AA79" s="715" t="s">
        <v>55</v>
      </c>
      <c r="AB79" s="716">
        <v>2007</v>
      </c>
      <c r="AC79" s="683" t="s">
        <v>576</v>
      </c>
      <c r="AD79" s="684" t="s">
        <v>104</v>
      </c>
      <c r="AE79" s="685" t="s">
        <v>218</v>
      </c>
    </row>
    <row r="80" spans="1:31" s="490" customFormat="1" x14ac:dyDescent="0.3">
      <c r="A80" s="354"/>
      <c r="B80" s="669" t="s">
        <v>39</v>
      </c>
      <c r="C80" s="670" t="s">
        <v>39</v>
      </c>
      <c r="D80" s="671" t="s">
        <v>19</v>
      </c>
      <c r="E80" s="672" t="s">
        <v>20</v>
      </c>
      <c r="F80" s="672">
        <v>37</v>
      </c>
      <c r="G80" s="672">
        <v>200</v>
      </c>
      <c r="H80" s="674">
        <v>0.23</v>
      </c>
      <c r="I80" s="709" t="s">
        <v>81</v>
      </c>
      <c r="J80" s="709" t="s">
        <v>645</v>
      </c>
      <c r="K80" s="657">
        <v>20</v>
      </c>
      <c r="L80" s="694" t="s">
        <v>31</v>
      </c>
      <c r="M80" s="677">
        <v>62</v>
      </c>
      <c r="N80" s="677" t="s">
        <v>24</v>
      </c>
      <c r="O80" s="677" t="s">
        <v>21</v>
      </c>
      <c r="P80" s="677">
        <v>25</v>
      </c>
      <c r="Q80" s="293" t="s">
        <v>212</v>
      </c>
      <c r="R80" s="712"/>
      <c r="S80" s="679" t="s">
        <v>44</v>
      </c>
      <c r="T80" s="679" t="s">
        <v>819</v>
      </c>
      <c r="U80" s="679">
        <v>0.66</v>
      </c>
      <c r="V80" s="679">
        <v>0.04</v>
      </c>
      <c r="W80" s="679"/>
      <c r="X80" s="679"/>
      <c r="Y80" s="679"/>
      <c r="Z80" s="695"/>
      <c r="AA80" s="682" t="s">
        <v>55</v>
      </c>
      <c r="AB80" s="683">
        <v>2007</v>
      </c>
      <c r="AC80" s="683" t="s">
        <v>576</v>
      </c>
      <c r="AD80" s="684" t="s">
        <v>104</v>
      </c>
      <c r="AE80" s="685" t="s">
        <v>218</v>
      </c>
    </row>
    <row r="81" spans="1:31" s="490" customFormat="1" x14ac:dyDescent="0.3">
      <c r="A81" s="354"/>
      <c r="B81" s="669" t="s">
        <v>40</v>
      </c>
      <c r="C81" s="670" t="s">
        <v>40</v>
      </c>
      <c r="D81" s="671" t="s">
        <v>19</v>
      </c>
      <c r="E81" s="672" t="s">
        <v>20</v>
      </c>
      <c r="F81" s="672">
        <v>47</v>
      </c>
      <c r="G81" s="672">
        <v>200</v>
      </c>
      <c r="H81" s="674">
        <v>0.41</v>
      </c>
      <c r="I81" s="709" t="s">
        <v>81</v>
      </c>
      <c r="J81" s="709" t="s">
        <v>645</v>
      </c>
      <c r="K81" s="657">
        <v>20</v>
      </c>
      <c r="L81" s="694" t="s">
        <v>31</v>
      </c>
      <c r="M81" s="677">
        <v>62</v>
      </c>
      <c r="N81" s="677" t="s">
        <v>24</v>
      </c>
      <c r="O81" s="677" t="s">
        <v>21</v>
      </c>
      <c r="P81" s="677">
        <v>25</v>
      </c>
      <c r="Q81" s="293" t="s">
        <v>212</v>
      </c>
      <c r="R81" s="712"/>
      <c r="S81" s="679" t="s">
        <v>44</v>
      </c>
      <c r="T81" s="679" t="s">
        <v>819</v>
      </c>
      <c r="U81" s="679">
        <v>2.2000000000000002</v>
      </c>
      <c r="V81" s="679">
        <v>0.15</v>
      </c>
      <c r="W81" s="679"/>
      <c r="X81" s="679"/>
      <c r="Y81" s="679"/>
      <c r="Z81" s="695"/>
      <c r="AA81" s="682" t="s">
        <v>55</v>
      </c>
      <c r="AB81" s="683">
        <v>2007</v>
      </c>
      <c r="AC81" s="683" t="s">
        <v>576</v>
      </c>
      <c r="AD81" s="684" t="s">
        <v>104</v>
      </c>
      <c r="AE81" s="685" t="s">
        <v>218</v>
      </c>
    </row>
    <row r="82" spans="1:31" s="490" customFormat="1" x14ac:dyDescent="0.3">
      <c r="A82" s="354"/>
      <c r="B82" s="669" t="s">
        <v>72</v>
      </c>
      <c r="C82" s="670" t="s">
        <v>814</v>
      </c>
      <c r="D82" s="671" t="s">
        <v>19</v>
      </c>
      <c r="E82" s="672" t="s">
        <v>20</v>
      </c>
      <c r="F82" s="672">
        <v>60</v>
      </c>
      <c r="G82" s="672">
        <v>200</v>
      </c>
      <c r="H82" s="674">
        <v>2.8</v>
      </c>
      <c r="I82" s="709" t="s">
        <v>81</v>
      </c>
      <c r="J82" s="709" t="s">
        <v>645</v>
      </c>
      <c r="K82" s="657">
        <v>20</v>
      </c>
      <c r="L82" s="694" t="s">
        <v>31</v>
      </c>
      <c r="M82" s="677">
        <v>62</v>
      </c>
      <c r="N82" s="677" t="s">
        <v>24</v>
      </c>
      <c r="O82" s="677" t="s">
        <v>21</v>
      </c>
      <c r="P82" s="677">
        <v>25</v>
      </c>
      <c r="Q82" s="293" t="s">
        <v>212</v>
      </c>
      <c r="R82" s="712"/>
      <c r="S82" s="679" t="s">
        <v>44</v>
      </c>
      <c r="T82" s="679" t="s">
        <v>819</v>
      </c>
      <c r="U82" s="679">
        <v>1</v>
      </c>
      <c r="V82" s="679">
        <v>0.03</v>
      </c>
      <c r="W82" s="679"/>
      <c r="X82" s="679"/>
      <c r="Y82" s="679"/>
      <c r="Z82" s="695"/>
      <c r="AA82" s="682" t="s">
        <v>55</v>
      </c>
      <c r="AB82" s="683">
        <v>2007</v>
      </c>
      <c r="AC82" s="683" t="s">
        <v>576</v>
      </c>
      <c r="AD82" s="684" t="s">
        <v>104</v>
      </c>
      <c r="AE82" s="685" t="s">
        <v>218</v>
      </c>
    </row>
    <row r="83" spans="1:31" s="490" customFormat="1" x14ac:dyDescent="0.3">
      <c r="A83" s="354"/>
      <c r="B83" s="669" t="s">
        <v>72</v>
      </c>
      <c r="C83" s="670" t="s">
        <v>815</v>
      </c>
      <c r="D83" s="671" t="s">
        <v>19</v>
      </c>
      <c r="E83" s="672" t="s">
        <v>20</v>
      </c>
      <c r="F83" s="672">
        <v>60</v>
      </c>
      <c r="G83" s="672">
        <v>200</v>
      </c>
      <c r="H83" s="674">
        <v>2.8</v>
      </c>
      <c r="I83" s="657" t="s">
        <v>1</v>
      </c>
      <c r="J83" s="657" t="s">
        <v>576</v>
      </c>
      <c r="K83" s="657" t="s">
        <v>73</v>
      </c>
      <c r="L83" s="694" t="s">
        <v>555</v>
      </c>
      <c r="M83" s="677">
        <v>55</v>
      </c>
      <c r="N83" s="677" t="s">
        <v>24</v>
      </c>
      <c r="O83" s="677" t="s">
        <v>21</v>
      </c>
      <c r="P83" s="677">
        <v>25</v>
      </c>
      <c r="Q83" s="293" t="s">
        <v>213</v>
      </c>
      <c r="R83" s="712"/>
      <c r="S83" s="679" t="s">
        <v>44</v>
      </c>
      <c r="T83" s="679" t="s">
        <v>819</v>
      </c>
      <c r="U83" s="679">
        <v>0.38</v>
      </c>
      <c r="V83" s="679">
        <v>0.18</v>
      </c>
      <c r="W83" s="679"/>
      <c r="X83" s="679"/>
      <c r="Y83" s="679"/>
      <c r="Z83" s="695"/>
      <c r="AA83" s="682" t="s">
        <v>55</v>
      </c>
      <c r="AB83" s="683">
        <v>2007</v>
      </c>
      <c r="AC83" s="683" t="s">
        <v>576</v>
      </c>
      <c r="AD83" s="684" t="s">
        <v>104</v>
      </c>
      <c r="AE83" s="685" t="s">
        <v>218</v>
      </c>
    </row>
    <row r="84" spans="1:31" s="490" customFormat="1" x14ac:dyDescent="0.3">
      <c r="A84" s="354"/>
      <c r="B84" s="669" t="s">
        <v>72</v>
      </c>
      <c r="C84" s="670" t="s">
        <v>816</v>
      </c>
      <c r="D84" s="671" t="s">
        <v>19</v>
      </c>
      <c r="E84" s="672" t="s">
        <v>20</v>
      </c>
      <c r="F84" s="672">
        <v>60</v>
      </c>
      <c r="G84" s="672">
        <v>200</v>
      </c>
      <c r="H84" s="674">
        <v>2.8</v>
      </c>
      <c r="I84" s="657" t="s">
        <v>1</v>
      </c>
      <c r="J84" s="657" t="s">
        <v>576</v>
      </c>
      <c r="K84" s="657" t="s">
        <v>733</v>
      </c>
      <c r="L84" s="694" t="s">
        <v>106</v>
      </c>
      <c r="M84" s="677">
        <v>45</v>
      </c>
      <c r="N84" s="677" t="s">
        <v>24</v>
      </c>
      <c r="O84" s="677" t="s">
        <v>21</v>
      </c>
      <c r="P84" s="677">
        <v>25</v>
      </c>
      <c r="Q84" s="293" t="s">
        <v>213</v>
      </c>
      <c r="R84" s="712"/>
      <c r="S84" s="679" t="s">
        <v>44</v>
      </c>
      <c r="T84" s="679" t="s">
        <v>819</v>
      </c>
      <c r="U84" s="679" t="s">
        <v>734</v>
      </c>
      <c r="V84" s="679" t="s">
        <v>735</v>
      </c>
      <c r="W84" s="679"/>
      <c r="X84" s="679"/>
      <c r="Y84" s="679"/>
      <c r="Z84" s="695"/>
      <c r="AA84" s="682" t="s">
        <v>736</v>
      </c>
      <c r="AB84" s="683">
        <v>2009</v>
      </c>
      <c r="AC84" s="683" t="s">
        <v>576</v>
      </c>
      <c r="AD84" s="684" t="s">
        <v>104</v>
      </c>
      <c r="AE84" s="685" t="s">
        <v>218</v>
      </c>
    </row>
    <row r="85" spans="1:31" s="490" customFormat="1" x14ac:dyDescent="0.3">
      <c r="A85" s="354"/>
      <c r="B85" s="669" t="s">
        <v>41</v>
      </c>
      <c r="C85" s="670" t="s">
        <v>41</v>
      </c>
      <c r="D85" s="671" t="s">
        <v>28</v>
      </c>
      <c r="E85" s="672" t="s">
        <v>20</v>
      </c>
      <c r="F85" s="672">
        <v>47</v>
      </c>
      <c r="G85" s="672">
        <v>200</v>
      </c>
      <c r="H85" s="674">
        <v>7</v>
      </c>
      <c r="I85" s="709" t="s">
        <v>81</v>
      </c>
      <c r="J85" s="709" t="s">
        <v>645</v>
      </c>
      <c r="K85" s="657">
        <v>20</v>
      </c>
      <c r="L85" s="694" t="s">
        <v>31</v>
      </c>
      <c r="M85" s="677">
        <v>62</v>
      </c>
      <c r="N85" s="677" t="s">
        <v>24</v>
      </c>
      <c r="O85" s="677" t="s">
        <v>21</v>
      </c>
      <c r="P85" s="677">
        <v>25</v>
      </c>
      <c r="Q85" s="293" t="s">
        <v>212</v>
      </c>
      <c r="R85" s="712"/>
      <c r="S85" s="679" t="s">
        <v>44</v>
      </c>
      <c r="T85" s="679" t="s">
        <v>819</v>
      </c>
      <c r="U85" s="679">
        <v>3.2</v>
      </c>
      <c r="V85" s="679">
        <v>0.25</v>
      </c>
      <c r="W85" s="679"/>
      <c r="X85" s="679"/>
      <c r="Y85" s="679"/>
      <c r="Z85" s="695"/>
      <c r="AA85" s="682" t="s">
        <v>55</v>
      </c>
      <c r="AB85" s="683">
        <v>2007</v>
      </c>
      <c r="AC85" s="683" t="s">
        <v>576</v>
      </c>
      <c r="AD85" s="684" t="s">
        <v>104</v>
      </c>
      <c r="AE85" s="685" t="s">
        <v>218</v>
      </c>
    </row>
    <row r="86" spans="1:31" s="490" customFormat="1" x14ac:dyDescent="0.3">
      <c r="A86" s="354"/>
      <c r="B86" s="669" t="s">
        <v>68</v>
      </c>
      <c r="C86" s="670" t="s">
        <v>880</v>
      </c>
      <c r="D86" s="671" t="s">
        <v>19</v>
      </c>
      <c r="E86" s="672" t="s">
        <v>20</v>
      </c>
      <c r="F86" s="672">
        <v>39.6</v>
      </c>
      <c r="G86" s="673"/>
      <c r="H86" s="674">
        <v>0.5</v>
      </c>
      <c r="I86" s="657" t="s">
        <v>0</v>
      </c>
      <c r="J86" s="657" t="s">
        <v>1095</v>
      </c>
      <c r="K86" s="657">
        <v>2</v>
      </c>
      <c r="L86" s="694" t="s">
        <v>31</v>
      </c>
      <c r="M86" s="677" t="s">
        <v>115</v>
      </c>
      <c r="N86" s="717"/>
      <c r="O86" s="677" t="s">
        <v>112</v>
      </c>
      <c r="P86" s="677">
        <v>25</v>
      </c>
      <c r="Q86" s="293" t="s">
        <v>58</v>
      </c>
      <c r="R86" s="712"/>
      <c r="S86" s="679" t="s">
        <v>216</v>
      </c>
      <c r="T86" s="679" t="s">
        <v>819</v>
      </c>
      <c r="U86" s="679">
        <v>0.25</v>
      </c>
      <c r="V86" s="679">
        <v>0.03</v>
      </c>
      <c r="W86" s="679" t="s">
        <v>64</v>
      </c>
      <c r="X86" s="679"/>
      <c r="Y86" s="679"/>
      <c r="Z86" s="695"/>
      <c r="AA86" s="682" t="s">
        <v>62</v>
      </c>
      <c r="AB86" s="683">
        <v>2007</v>
      </c>
      <c r="AC86" s="683" t="s">
        <v>576</v>
      </c>
      <c r="AD86" s="684" t="s">
        <v>104</v>
      </c>
      <c r="AE86" s="685" t="s">
        <v>218</v>
      </c>
    </row>
    <row r="87" spans="1:31" s="490" customFormat="1" x14ac:dyDescent="0.3">
      <c r="A87" s="354"/>
      <c r="B87" s="669" t="s">
        <v>69</v>
      </c>
      <c r="C87" s="670" t="s">
        <v>881</v>
      </c>
      <c r="D87" s="671" t="s">
        <v>19</v>
      </c>
      <c r="E87" s="672" t="s">
        <v>20</v>
      </c>
      <c r="F87" s="672">
        <v>35</v>
      </c>
      <c r="G87" s="673"/>
      <c r="H87" s="674">
        <v>0.22</v>
      </c>
      <c r="I87" s="657" t="s">
        <v>0</v>
      </c>
      <c r="J87" s="657" t="s">
        <v>1095</v>
      </c>
      <c r="K87" s="657">
        <v>2</v>
      </c>
      <c r="L87" s="694" t="s">
        <v>31</v>
      </c>
      <c r="M87" s="677" t="s">
        <v>115</v>
      </c>
      <c r="N87" s="717"/>
      <c r="O87" s="677" t="s">
        <v>112</v>
      </c>
      <c r="P87" s="677">
        <v>25</v>
      </c>
      <c r="Q87" s="293" t="s">
        <v>58</v>
      </c>
      <c r="R87" s="712"/>
      <c r="S87" s="679" t="s">
        <v>216</v>
      </c>
      <c r="T87" s="679" t="s">
        <v>819</v>
      </c>
      <c r="U87" s="679">
        <v>0.65</v>
      </c>
      <c r="V87" s="679">
        <v>0.03</v>
      </c>
      <c r="W87" s="679" t="s">
        <v>64</v>
      </c>
      <c r="X87" s="679"/>
      <c r="Y87" s="679"/>
      <c r="Z87" s="695"/>
      <c r="AA87" s="682" t="s">
        <v>62</v>
      </c>
      <c r="AB87" s="683">
        <v>2007</v>
      </c>
      <c r="AC87" s="683" t="s">
        <v>576</v>
      </c>
      <c r="AD87" s="684" t="s">
        <v>104</v>
      </c>
      <c r="AE87" s="685" t="s">
        <v>218</v>
      </c>
    </row>
    <row r="88" spans="1:31" s="490" customFormat="1" x14ac:dyDescent="0.3">
      <c r="A88" s="354"/>
      <c r="B88" s="669" t="s">
        <v>70</v>
      </c>
      <c r="C88" s="670" t="s">
        <v>1133</v>
      </c>
      <c r="D88" s="671" t="s">
        <v>19</v>
      </c>
      <c r="E88" s="672" t="s">
        <v>20</v>
      </c>
      <c r="F88" s="672">
        <v>45.9</v>
      </c>
      <c r="G88" s="673"/>
      <c r="H88" s="674">
        <v>5</v>
      </c>
      <c r="I88" s="657" t="s">
        <v>0</v>
      </c>
      <c r="J88" s="657" t="s">
        <v>1095</v>
      </c>
      <c r="K88" s="657">
        <v>2</v>
      </c>
      <c r="L88" s="694" t="s">
        <v>47</v>
      </c>
      <c r="M88" s="677" t="s">
        <v>115</v>
      </c>
      <c r="N88" s="717"/>
      <c r="O88" s="677" t="s">
        <v>112</v>
      </c>
      <c r="P88" s="677">
        <v>25</v>
      </c>
      <c r="Q88" s="293" t="s">
        <v>58</v>
      </c>
      <c r="R88" s="712"/>
      <c r="S88" s="679" t="s">
        <v>216</v>
      </c>
      <c r="T88" s="679" t="s">
        <v>819</v>
      </c>
      <c r="U88" s="679">
        <v>0.85</v>
      </c>
      <c r="V88" s="679">
        <v>0.21</v>
      </c>
      <c r="W88" s="679">
        <v>2.2000000000000002</v>
      </c>
      <c r="X88" s="679"/>
      <c r="Y88" s="679"/>
      <c r="Z88" s="695"/>
      <c r="AA88" s="682" t="s">
        <v>62</v>
      </c>
      <c r="AB88" s="683">
        <v>2007</v>
      </c>
      <c r="AC88" s="683" t="s">
        <v>576</v>
      </c>
      <c r="AD88" s="684" t="s">
        <v>104</v>
      </c>
      <c r="AE88" s="685" t="s">
        <v>218</v>
      </c>
    </row>
    <row r="89" spans="1:31" s="490" customFormat="1" x14ac:dyDescent="0.3">
      <c r="A89" s="354"/>
      <c r="B89" s="669" t="s">
        <v>71</v>
      </c>
      <c r="C89" s="670" t="s">
        <v>1134</v>
      </c>
      <c r="D89" s="671" t="s">
        <v>19</v>
      </c>
      <c r="E89" s="672" t="s">
        <v>20</v>
      </c>
      <c r="F89" s="672">
        <v>65.900000000000006</v>
      </c>
      <c r="G89" s="673"/>
      <c r="H89" s="674">
        <v>5</v>
      </c>
      <c r="I89" s="657" t="s">
        <v>0</v>
      </c>
      <c r="J89" s="657" t="s">
        <v>1095</v>
      </c>
      <c r="K89" s="657">
        <v>2</v>
      </c>
      <c r="L89" s="694" t="s">
        <v>106</v>
      </c>
      <c r="M89" s="677" t="s">
        <v>115</v>
      </c>
      <c r="N89" s="717"/>
      <c r="O89" s="677" t="s">
        <v>112</v>
      </c>
      <c r="P89" s="677">
        <v>25</v>
      </c>
      <c r="Q89" s="293" t="s">
        <v>58</v>
      </c>
      <c r="R89" s="712"/>
      <c r="S89" s="679" t="s">
        <v>216</v>
      </c>
      <c r="T89" s="679" t="s">
        <v>819</v>
      </c>
      <c r="U89" s="679">
        <v>1.7</v>
      </c>
      <c r="V89" s="679">
        <v>0.21</v>
      </c>
      <c r="W89" s="679">
        <v>3.6</v>
      </c>
      <c r="X89" s="679"/>
      <c r="Y89" s="679"/>
      <c r="Z89" s="695"/>
      <c r="AA89" s="682" t="s">
        <v>62</v>
      </c>
      <c r="AB89" s="683">
        <v>2007</v>
      </c>
      <c r="AC89" s="683" t="s">
        <v>576</v>
      </c>
      <c r="AD89" s="684" t="s">
        <v>104</v>
      </c>
      <c r="AE89" s="685" t="s">
        <v>218</v>
      </c>
    </row>
    <row r="90" spans="1:31" s="490" customFormat="1" x14ac:dyDescent="0.3">
      <c r="A90" s="354"/>
      <c r="B90" s="669" t="s">
        <v>68</v>
      </c>
      <c r="C90" s="670" t="s">
        <v>884</v>
      </c>
      <c r="D90" s="671" t="s">
        <v>19</v>
      </c>
      <c r="E90" s="672" t="s">
        <v>20</v>
      </c>
      <c r="F90" s="672">
        <v>39.6</v>
      </c>
      <c r="G90" s="673"/>
      <c r="H90" s="674">
        <v>0.5</v>
      </c>
      <c r="I90" s="657" t="s">
        <v>1</v>
      </c>
      <c r="J90" s="657" t="s">
        <v>576</v>
      </c>
      <c r="K90" s="718"/>
      <c r="L90" s="694" t="s">
        <v>31</v>
      </c>
      <c r="M90" s="677" t="s">
        <v>116</v>
      </c>
      <c r="N90" s="717"/>
      <c r="O90" s="677" t="s">
        <v>112</v>
      </c>
      <c r="P90" s="677">
        <v>25</v>
      </c>
      <c r="Q90" s="293" t="s">
        <v>117</v>
      </c>
      <c r="R90" s="712"/>
      <c r="S90" s="679" t="s">
        <v>216</v>
      </c>
      <c r="T90" s="679" t="s">
        <v>819</v>
      </c>
      <c r="U90" s="679" t="s">
        <v>63</v>
      </c>
      <c r="V90" s="679">
        <v>0.3</v>
      </c>
      <c r="W90" s="679" t="s">
        <v>64</v>
      </c>
      <c r="X90" s="679"/>
      <c r="Y90" s="679"/>
      <c r="Z90" s="695"/>
      <c r="AA90" s="682" t="s">
        <v>62</v>
      </c>
      <c r="AB90" s="683">
        <v>2007</v>
      </c>
      <c r="AC90" s="683" t="s">
        <v>576</v>
      </c>
      <c r="AD90" s="684" t="s">
        <v>104</v>
      </c>
      <c r="AE90" s="685" t="s">
        <v>218</v>
      </c>
    </row>
    <row r="91" spans="1:31" s="490" customFormat="1" x14ac:dyDescent="0.3">
      <c r="A91" s="354"/>
      <c r="B91" s="669" t="s">
        <v>69</v>
      </c>
      <c r="C91" s="670" t="s">
        <v>885</v>
      </c>
      <c r="D91" s="671" t="s">
        <v>19</v>
      </c>
      <c r="E91" s="672" t="s">
        <v>20</v>
      </c>
      <c r="F91" s="672">
        <v>35</v>
      </c>
      <c r="G91" s="673"/>
      <c r="H91" s="674">
        <v>0.22</v>
      </c>
      <c r="I91" s="657" t="s">
        <v>1</v>
      </c>
      <c r="J91" s="657" t="s">
        <v>576</v>
      </c>
      <c r="K91" s="718"/>
      <c r="L91" s="694" t="s">
        <v>31</v>
      </c>
      <c r="M91" s="677" t="s">
        <v>116</v>
      </c>
      <c r="N91" s="717"/>
      <c r="O91" s="677" t="s">
        <v>112</v>
      </c>
      <c r="P91" s="677">
        <v>25</v>
      </c>
      <c r="Q91" s="293" t="s">
        <v>117</v>
      </c>
      <c r="R91" s="712"/>
      <c r="S91" s="679" t="s">
        <v>216</v>
      </c>
      <c r="T91" s="679" t="s">
        <v>819</v>
      </c>
      <c r="U91" s="679">
        <v>0.2</v>
      </c>
      <c r="V91" s="679">
        <v>0.09</v>
      </c>
      <c r="W91" s="679" t="s">
        <v>64</v>
      </c>
      <c r="X91" s="679"/>
      <c r="Y91" s="679"/>
      <c r="Z91" s="695"/>
      <c r="AA91" s="682" t="s">
        <v>62</v>
      </c>
      <c r="AB91" s="683">
        <v>2007</v>
      </c>
      <c r="AC91" s="683" t="s">
        <v>576</v>
      </c>
      <c r="AD91" s="684" t="s">
        <v>104</v>
      </c>
      <c r="AE91" s="685" t="s">
        <v>218</v>
      </c>
    </row>
    <row r="92" spans="1:31" s="490" customFormat="1" x14ac:dyDescent="0.3">
      <c r="A92" s="354"/>
      <c r="B92" s="669" t="s">
        <v>70</v>
      </c>
      <c r="C92" s="670" t="s">
        <v>1135</v>
      </c>
      <c r="D92" s="671" t="s">
        <v>19</v>
      </c>
      <c r="E92" s="672" t="s">
        <v>20</v>
      </c>
      <c r="F92" s="672">
        <v>45.9</v>
      </c>
      <c r="G92" s="673"/>
      <c r="H92" s="674">
        <v>5</v>
      </c>
      <c r="I92" s="657" t="s">
        <v>1</v>
      </c>
      <c r="J92" s="657" t="s">
        <v>576</v>
      </c>
      <c r="K92" s="718"/>
      <c r="L92" s="694" t="s">
        <v>47</v>
      </c>
      <c r="M92" s="677" t="s">
        <v>116</v>
      </c>
      <c r="N92" s="717"/>
      <c r="O92" s="677" t="s">
        <v>112</v>
      </c>
      <c r="P92" s="677">
        <v>25</v>
      </c>
      <c r="Q92" s="293" t="s">
        <v>117</v>
      </c>
      <c r="R92" s="712"/>
      <c r="S92" s="679" t="s">
        <v>216</v>
      </c>
      <c r="T92" s="679" t="s">
        <v>819</v>
      </c>
      <c r="U92" s="679">
        <v>0.2</v>
      </c>
      <c r="V92" s="679">
        <v>0.06</v>
      </c>
      <c r="W92" s="679" t="s">
        <v>65</v>
      </c>
      <c r="X92" s="679"/>
      <c r="Y92" s="679"/>
      <c r="Z92" s="695"/>
      <c r="AA92" s="682" t="s">
        <v>62</v>
      </c>
      <c r="AB92" s="683">
        <v>2007</v>
      </c>
      <c r="AC92" s="683" t="s">
        <v>576</v>
      </c>
      <c r="AD92" s="684" t="s">
        <v>104</v>
      </c>
      <c r="AE92" s="685" t="s">
        <v>218</v>
      </c>
    </row>
    <row r="93" spans="1:31" s="490" customFormat="1" x14ac:dyDescent="0.3">
      <c r="A93" s="354"/>
      <c r="B93" s="669" t="s">
        <v>71</v>
      </c>
      <c r="C93" s="670" t="s">
        <v>1136</v>
      </c>
      <c r="D93" s="671" t="s">
        <v>19</v>
      </c>
      <c r="E93" s="672" t="s">
        <v>20</v>
      </c>
      <c r="F93" s="672">
        <v>65.900000000000006</v>
      </c>
      <c r="G93" s="673"/>
      <c r="H93" s="674">
        <v>5</v>
      </c>
      <c r="I93" s="657" t="s">
        <v>1</v>
      </c>
      <c r="J93" s="657" t="s">
        <v>576</v>
      </c>
      <c r="K93" s="718"/>
      <c r="L93" s="694" t="s">
        <v>106</v>
      </c>
      <c r="M93" s="677" t="s">
        <v>116</v>
      </c>
      <c r="N93" s="717"/>
      <c r="O93" s="677" t="s">
        <v>112</v>
      </c>
      <c r="P93" s="677">
        <v>25</v>
      </c>
      <c r="Q93" s="293" t="s">
        <v>117</v>
      </c>
      <c r="R93" s="712"/>
      <c r="S93" s="679" t="s">
        <v>216</v>
      </c>
      <c r="T93" s="679" t="s">
        <v>819</v>
      </c>
      <c r="U93" s="679">
        <v>0.2</v>
      </c>
      <c r="V93" s="679">
        <v>0.06</v>
      </c>
      <c r="W93" s="679" t="s">
        <v>66</v>
      </c>
      <c r="X93" s="679"/>
      <c r="Y93" s="679"/>
      <c r="Z93" s="695"/>
      <c r="AA93" s="682" t="s">
        <v>62</v>
      </c>
      <c r="AB93" s="683">
        <v>2007</v>
      </c>
      <c r="AC93" s="683" t="s">
        <v>576</v>
      </c>
      <c r="AD93" s="684" t="s">
        <v>104</v>
      </c>
      <c r="AE93" s="685" t="s">
        <v>218</v>
      </c>
    </row>
    <row r="94" spans="1:31" s="490" customFormat="1" ht="28.8" x14ac:dyDescent="0.3">
      <c r="A94" s="354"/>
      <c r="B94" s="669" t="s">
        <v>554</v>
      </c>
      <c r="C94" s="670" t="s">
        <v>1137</v>
      </c>
      <c r="D94" s="671" t="s">
        <v>19</v>
      </c>
      <c r="E94" s="672" t="s">
        <v>20</v>
      </c>
      <c r="F94" s="672">
        <v>59.1</v>
      </c>
      <c r="G94" s="672">
        <v>250</v>
      </c>
      <c r="H94" s="674"/>
      <c r="I94" s="657" t="s">
        <v>10</v>
      </c>
      <c r="J94" s="657" t="s">
        <v>576</v>
      </c>
      <c r="K94" s="657">
        <v>10</v>
      </c>
      <c r="L94" s="694" t="s">
        <v>47</v>
      </c>
      <c r="M94" s="677">
        <v>7</v>
      </c>
      <c r="N94" s="677" t="s">
        <v>556</v>
      </c>
      <c r="O94" s="677" t="s">
        <v>21</v>
      </c>
      <c r="P94" s="677"/>
      <c r="Q94" s="293" t="s">
        <v>1138</v>
      </c>
      <c r="R94" s="678"/>
      <c r="S94" s="679" t="s">
        <v>216</v>
      </c>
      <c r="T94" s="679" t="s">
        <v>819</v>
      </c>
      <c r="U94" s="679">
        <v>3.4</v>
      </c>
      <c r="V94" s="679"/>
      <c r="W94" s="679"/>
      <c r="X94" s="679"/>
      <c r="Y94" s="679"/>
      <c r="Z94" s="695"/>
      <c r="AA94" s="682" t="s">
        <v>557</v>
      </c>
      <c r="AB94" s="683">
        <v>2009</v>
      </c>
      <c r="AC94" s="683" t="s">
        <v>576</v>
      </c>
      <c r="AD94" s="684" t="s">
        <v>104</v>
      </c>
      <c r="AE94" s="685" t="s">
        <v>218</v>
      </c>
    </row>
    <row r="95" spans="1:31" s="490" customFormat="1" x14ac:dyDescent="0.3">
      <c r="A95" s="354"/>
      <c r="B95" s="669" t="s">
        <v>200</v>
      </c>
      <c r="C95" s="670" t="s">
        <v>200</v>
      </c>
      <c r="D95" s="671" t="s">
        <v>19</v>
      </c>
      <c r="E95" s="672" t="s">
        <v>20</v>
      </c>
      <c r="F95" s="672">
        <v>48</v>
      </c>
      <c r="G95" s="673"/>
      <c r="H95" s="674"/>
      <c r="I95" s="657" t="s">
        <v>81</v>
      </c>
      <c r="J95" s="657" t="s">
        <v>645</v>
      </c>
      <c r="K95" s="657">
        <v>10.7</v>
      </c>
      <c r="L95" s="694" t="s">
        <v>108</v>
      </c>
      <c r="M95" s="677">
        <v>10</v>
      </c>
      <c r="N95" s="677" t="s">
        <v>24</v>
      </c>
      <c r="O95" s="677" t="s">
        <v>21</v>
      </c>
      <c r="P95" s="677">
        <v>24</v>
      </c>
      <c r="Q95" s="293" t="s">
        <v>273</v>
      </c>
      <c r="R95" s="722"/>
      <c r="S95" s="679" t="s">
        <v>216</v>
      </c>
      <c r="T95" s="679" t="s">
        <v>819</v>
      </c>
      <c r="U95" s="679">
        <v>6.55</v>
      </c>
      <c r="V95" s="679">
        <v>0.05</v>
      </c>
      <c r="W95" s="680"/>
      <c r="X95" s="679">
        <v>1.58</v>
      </c>
      <c r="Y95" s="679">
        <v>5.0000000000000001E-3</v>
      </c>
      <c r="Z95" s="695">
        <v>5.0000000000000001E-3</v>
      </c>
      <c r="AA95" s="682" t="s">
        <v>279</v>
      </c>
      <c r="AB95" s="683">
        <v>2011</v>
      </c>
      <c r="AC95" s="683" t="s">
        <v>576</v>
      </c>
      <c r="AD95" s="684" t="s">
        <v>104</v>
      </c>
      <c r="AE95" s="685" t="s">
        <v>218</v>
      </c>
    </row>
    <row r="96" spans="1:31" s="490" customFormat="1" x14ac:dyDescent="0.3">
      <c r="A96" s="354"/>
      <c r="B96" s="669" t="s">
        <v>201</v>
      </c>
      <c r="C96" s="670" t="s">
        <v>201</v>
      </c>
      <c r="D96" s="671" t="s">
        <v>19</v>
      </c>
      <c r="E96" s="672" t="s">
        <v>20</v>
      </c>
      <c r="F96" s="672">
        <v>60</v>
      </c>
      <c r="G96" s="673"/>
      <c r="H96" s="674"/>
      <c r="I96" s="657" t="s">
        <v>81</v>
      </c>
      <c r="J96" s="657" t="s">
        <v>645</v>
      </c>
      <c r="K96" s="657">
        <v>12.7</v>
      </c>
      <c r="L96" s="694" t="s">
        <v>108</v>
      </c>
      <c r="M96" s="677">
        <v>10</v>
      </c>
      <c r="N96" s="677" t="s">
        <v>24</v>
      </c>
      <c r="O96" s="677" t="s">
        <v>21</v>
      </c>
      <c r="P96" s="677">
        <v>24</v>
      </c>
      <c r="Q96" s="293" t="s">
        <v>273</v>
      </c>
      <c r="R96" s="722"/>
      <c r="S96" s="679" t="s">
        <v>216</v>
      </c>
      <c r="T96" s="679" t="s">
        <v>819</v>
      </c>
      <c r="U96" s="679">
        <v>3.2</v>
      </c>
      <c r="V96" s="679">
        <v>0.12</v>
      </c>
      <c r="W96" s="680"/>
      <c r="X96" s="679">
        <v>0.34</v>
      </c>
      <c r="Y96" s="679">
        <v>7.0000000000000001E-3</v>
      </c>
      <c r="Z96" s="695">
        <v>8.0000000000000002E-3</v>
      </c>
      <c r="AA96" s="682" t="s">
        <v>279</v>
      </c>
      <c r="AB96" s="683">
        <v>2011</v>
      </c>
      <c r="AC96" s="683" t="s">
        <v>576</v>
      </c>
      <c r="AD96" s="684" t="s">
        <v>104</v>
      </c>
      <c r="AE96" s="685" t="s">
        <v>218</v>
      </c>
    </row>
    <row r="97" spans="1:31" s="490" customFormat="1" x14ac:dyDescent="0.3">
      <c r="A97" s="354"/>
      <c r="B97" s="669" t="s">
        <v>202</v>
      </c>
      <c r="C97" s="670" t="s">
        <v>202</v>
      </c>
      <c r="D97" s="671" t="s">
        <v>19</v>
      </c>
      <c r="E97" s="672" t="s">
        <v>20</v>
      </c>
      <c r="F97" s="672">
        <v>52</v>
      </c>
      <c r="G97" s="673"/>
      <c r="H97" s="674"/>
      <c r="I97" s="657" t="s">
        <v>81</v>
      </c>
      <c r="J97" s="657" t="s">
        <v>645</v>
      </c>
      <c r="K97" s="657">
        <v>10.4</v>
      </c>
      <c r="L97" s="694" t="s">
        <v>108</v>
      </c>
      <c r="M97" s="677">
        <v>10</v>
      </c>
      <c r="N97" s="677" t="s">
        <v>24</v>
      </c>
      <c r="O97" s="677" t="s">
        <v>21</v>
      </c>
      <c r="P97" s="677">
        <v>24</v>
      </c>
      <c r="Q97" s="293" t="s">
        <v>273</v>
      </c>
      <c r="R97" s="722"/>
      <c r="S97" s="679" t="s">
        <v>216</v>
      </c>
      <c r="T97" s="679" t="s">
        <v>819</v>
      </c>
      <c r="U97" s="679">
        <v>3.1</v>
      </c>
      <c r="V97" s="679">
        <v>7.0000000000000007E-2</v>
      </c>
      <c r="W97" s="680"/>
      <c r="X97" s="679">
        <v>0.82</v>
      </c>
      <c r="Y97" s="679">
        <v>0.01</v>
      </c>
      <c r="Z97" s="695">
        <v>0.03</v>
      </c>
      <c r="AA97" s="682" t="s">
        <v>279</v>
      </c>
      <c r="AB97" s="683">
        <v>2011</v>
      </c>
      <c r="AC97" s="683" t="s">
        <v>576</v>
      </c>
      <c r="AD97" s="684" t="s">
        <v>104</v>
      </c>
      <c r="AE97" s="685" t="s">
        <v>218</v>
      </c>
    </row>
    <row r="98" spans="1:31" s="490" customFormat="1" x14ac:dyDescent="0.3">
      <c r="A98" s="354"/>
      <c r="B98" s="669" t="s">
        <v>203</v>
      </c>
      <c r="C98" s="670" t="s">
        <v>203</v>
      </c>
      <c r="D98" s="671" t="s">
        <v>19</v>
      </c>
      <c r="E98" s="672" t="s">
        <v>74</v>
      </c>
      <c r="F98" s="672">
        <v>53</v>
      </c>
      <c r="G98" s="673"/>
      <c r="H98" s="674"/>
      <c r="I98" s="657" t="s">
        <v>81</v>
      </c>
      <c r="J98" s="657" t="s">
        <v>645</v>
      </c>
      <c r="K98" s="657">
        <v>10.199999999999999</v>
      </c>
      <c r="L98" s="694" t="s">
        <v>108</v>
      </c>
      <c r="M98" s="677">
        <v>10</v>
      </c>
      <c r="N98" s="677" t="s">
        <v>24</v>
      </c>
      <c r="O98" s="677" t="s">
        <v>21</v>
      </c>
      <c r="P98" s="677">
        <v>24</v>
      </c>
      <c r="Q98" s="293" t="s">
        <v>273</v>
      </c>
      <c r="R98" s="722"/>
      <c r="S98" s="679" t="s">
        <v>216</v>
      </c>
      <c r="T98" s="679" t="s">
        <v>819</v>
      </c>
      <c r="U98" s="679">
        <v>0.35</v>
      </c>
      <c r="V98" s="679">
        <v>1.7000000000000001E-2</v>
      </c>
      <c r="W98" s="680"/>
      <c r="X98" s="679">
        <v>0.05</v>
      </c>
      <c r="Y98" s="679">
        <v>1.1999999999999999E-3</v>
      </c>
      <c r="Z98" s="695">
        <v>4.0000000000000001E-3</v>
      </c>
      <c r="AA98" s="682" t="s">
        <v>279</v>
      </c>
      <c r="AB98" s="683">
        <v>2011</v>
      </c>
      <c r="AC98" s="683" t="s">
        <v>576</v>
      </c>
      <c r="AD98" s="684" t="s">
        <v>104</v>
      </c>
      <c r="AE98" s="685" t="s">
        <v>218</v>
      </c>
    </row>
    <row r="99" spans="1:31" s="490" customFormat="1" x14ac:dyDescent="0.3">
      <c r="A99" s="354"/>
      <c r="B99" s="669" t="s">
        <v>204</v>
      </c>
      <c r="C99" s="670" t="s">
        <v>204</v>
      </c>
      <c r="D99" s="671" t="s">
        <v>19</v>
      </c>
      <c r="E99" s="672" t="s">
        <v>20</v>
      </c>
      <c r="F99" s="672">
        <v>48</v>
      </c>
      <c r="G99" s="673"/>
      <c r="H99" s="674"/>
      <c r="I99" s="657" t="s">
        <v>1</v>
      </c>
      <c r="J99" s="657" t="s">
        <v>576</v>
      </c>
      <c r="K99" s="657">
        <v>90</v>
      </c>
      <c r="L99" s="694" t="s">
        <v>82</v>
      </c>
      <c r="M99" s="677">
        <v>10</v>
      </c>
      <c r="N99" s="677" t="s">
        <v>24</v>
      </c>
      <c r="O99" s="677" t="s">
        <v>21</v>
      </c>
      <c r="P99" s="677">
        <v>24</v>
      </c>
      <c r="Q99" s="293" t="s">
        <v>273</v>
      </c>
      <c r="R99" s="722"/>
      <c r="S99" s="679" t="s">
        <v>216</v>
      </c>
      <c r="T99" s="679" t="s">
        <v>819</v>
      </c>
      <c r="U99" s="679">
        <v>6.06</v>
      </c>
      <c r="V99" s="679">
        <v>1.64</v>
      </c>
      <c r="W99" s="680"/>
      <c r="X99" s="679">
        <v>4.1399999999999997</v>
      </c>
      <c r="Y99" s="679">
        <v>0.1</v>
      </c>
      <c r="Z99" s="695">
        <v>1.02</v>
      </c>
      <c r="AA99" s="682" t="s">
        <v>279</v>
      </c>
      <c r="AB99" s="683">
        <v>2011</v>
      </c>
      <c r="AC99" s="683" t="s">
        <v>576</v>
      </c>
      <c r="AD99" s="684" t="s">
        <v>104</v>
      </c>
      <c r="AE99" s="685" t="s">
        <v>218</v>
      </c>
    </row>
    <row r="100" spans="1:31" s="490" customFormat="1" x14ac:dyDescent="0.3">
      <c r="A100" s="354"/>
      <c r="B100" s="669" t="s">
        <v>205</v>
      </c>
      <c r="C100" s="670" t="s">
        <v>205</v>
      </c>
      <c r="D100" s="671" t="s">
        <v>19</v>
      </c>
      <c r="E100" s="672" t="s">
        <v>20</v>
      </c>
      <c r="F100" s="672">
        <v>48</v>
      </c>
      <c r="G100" s="673"/>
      <c r="H100" s="674"/>
      <c r="I100" s="657" t="s">
        <v>1</v>
      </c>
      <c r="J100" s="657" t="s">
        <v>576</v>
      </c>
      <c r="K100" s="657">
        <v>140</v>
      </c>
      <c r="L100" s="694" t="s">
        <v>107</v>
      </c>
      <c r="M100" s="677">
        <v>10</v>
      </c>
      <c r="N100" s="677" t="s">
        <v>24</v>
      </c>
      <c r="O100" s="677" t="s">
        <v>21</v>
      </c>
      <c r="P100" s="677">
        <v>24</v>
      </c>
      <c r="Q100" s="293" t="s">
        <v>273</v>
      </c>
      <c r="R100" s="722"/>
      <c r="S100" s="679" t="s">
        <v>216</v>
      </c>
      <c r="T100" s="679" t="s">
        <v>819</v>
      </c>
      <c r="U100" s="679">
        <v>4.45</v>
      </c>
      <c r="V100" s="679">
        <v>0.44</v>
      </c>
      <c r="W100" s="680"/>
      <c r="X100" s="679">
        <v>1.31</v>
      </c>
      <c r="Y100" s="679">
        <v>2E-3</v>
      </c>
      <c r="Z100" s="695">
        <v>0.04</v>
      </c>
      <c r="AA100" s="682" t="s">
        <v>279</v>
      </c>
      <c r="AB100" s="683">
        <v>2011</v>
      </c>
      <c r="AC100" s="683" t="s">
        <v>576</v>
      </c>
      <c r="AD100" s="684" t="s">
        <v>104</v>
      </c>
      <c r="AE100" s="685" t="s">
        <v>218</v>
      </c>
    </row>
    <row r="101" spans="1:31" s="490" customFormat="1" x14ac:dyDescent="0.3">
      <c r="A101" s="354"/>
      <c r="B101" s="669" t="s">
        <v>206</v>
      </c>
      <c r="C101" s="670" t="s">
        <v>206</v>
      </c>
      <c r="D101" s="671" t="s">
        <v>19</v>
      </c>
      <c r="E101" s="672" t="s">
        <v>20</v>
      </c>
      <c r="F101" s="672">
        <v>60</v>
      </c>
      <c r="G101" s="673"/>
      <c r="H101" s="674"/>
      <c r="I101" s="657" t="s">
        <v>1</v>
      </c>
      <c r="J101" s="657" t="s">
        <v>576</v>
      </c>
      <c r="K101" s="657">
        <v>68</v>
      </c>
      <c r="L101" s="694" t="s">
        <v>82</v>
      </c>
      <c r="M101" s="677">
        <v>10</v>
      </c>
      <c r="N101" s="677" t="s">
        <v>24</v>
      </c>
      <c r="O101" s="677" t="s">
        <v>21</v>
      </c>
      <c r="P101" s="677">
        <v>24</v>
      </c>
      <c r="Q101" s="293" t="s">
        <v>273</v>
      </c>
      <c r="R101" s="722"/>
      <c r="S101" s="679" t="s">
        <v>216</v>
      </c>
      <c r="T101" s="679" t="s">
        <v>819</v>
      </c>
      <c r="U101" s="679">
        <v>2.4500000000000002</v>
      </c>
      <c r="V101" s="679">
        <v>1.96</v>
      </c>
      <c r="W101" s="680"/>
      <c r="X101" s="679">
        <v>1.98</v>
      </c>
      <c r="Y101" s="679">
        <v>0.31</v>
      </c>
      <c r="Z101" s="695">
        <v>0.93</v>
      </c>
      <c r="AA101" s="682" t="s">
        <v>279</v>
      </c>
      <c r="AB101" s="683">
        <v>2011</v>
      </c>
      <c r="AC101" s="683" t="s">
        <v>576</v>
      </c>
      <c r="AD101" s="684" t="s">
        <v>104</v>
      </c>
      <c r="AE101" s="685" t="s">
        <v>218</v>
      </c>
    </row>
    <row r="102" spans="1:31" s="490" customFormat="1" x14ac:dyDescent="0.3">
      <c r="A102" s="354"/>
      <c r="B102" s="669" t="s">
        <v>207</v>
      </c>
      <c r="C102" s="670" t="s">
        <v>207</v>
      </c>
      <c r="D102" s="671" t="s">
        <v>19</v>
      </c>
      <c r="E102" s="672" t="s">
        <v>20</v>
      </c>
      <c r="F102" s="672">
        <v>60</v>
      </c>
      <c r="G102" s="673"/>
      <c r="H102" s="674"/>
      <c r="I102" s="657" t="s">
        <v>1</v>
      </c>
      <c r="J102" s="657" t="s">
        <v>576</v>
      </c>
      <c r="K102" s="657">
        <v>82</v>
      </c>
      <c r="L102" s="694" t="s">
        <v>107</v>
      </c>
      <c r="M102" s="677">
        <v>10</v>
      </c>
      <c r="N102" s="677" t="s">
        <v>24</v>
      </c>
      <c r="O102" s="677" t="s">
        <v>21</v>
      </c>
      <c r="P102" s="677">
        <v>24</v>
      </c>
      <c r="Q102" s="293" t="s">
        <v>273</v>
      </c>
      <c r="R102" s="722"/>
      <c r="S102" s="679" t="s">
        <v>216</v>
      </c>
      <c r="T102" s="679" t="s">
        <v>819</v>
      </c>
      <c r="U102" s="679">
        <v>3.59</v>
      </c>
      <c r="V102" s="679">
        <v>1.52</v>
      </c>
      <c r="W102" s="680"/>
      <c r="X102" s="679">
        <v>2.88</v>
      </c>
      <c r="Y102" s="679">
        <v>0.1</v>
      </c>
      <c r="Z102" s="695">
        <v>0.32</v>
      </c>
      <c r="AA102" s="682" t="s">
        <v>279</v>
      </c>
      <c r="AB102" s="683">
        <v>2011</v>
      </c>
      <c r="AC102" s="683" t="s">
        <v>576</v>
      </c>
      <c r="AD102" s="684" t="s">
        <v>104</v>
      </c>
      <c r="AE102" s="685" t="s">
        <v>218</v>
      </c>
    </row>
    <row r="103" spans="1:31" s="490" customFormat="1" x14ac:dyDescent="0.3">
      <c r="A103" s="354"/>
      <c r="B103" s="669" t="s">
        <v>208</v>
      </c>
      <c r="C103" s="670" t="s">
        <v>208</v>
      </c>
      <c r="D103" s="671" t="s">
        <v>19</v>
      </c>
      <c r="E103" s="672" t="s">
        <v>20</v>
      </c>
      <c r="F103" s="672">
        <v>48</v>
      </c>
      <c r="G103" s="673"/>
      <c r="H103" s="674"/>
      <c r="I103" s="657" t="s">
        <v>1</v>
      </c>
      <c r="J103" s="657" t="s">
        <v>576</v>
      </c>
      <c r="K103" s="657">
        <v>90</v>
      </c>
      <c r="L103" s="694" t="s">
        <v>82</v>
      </c>
      <c r="M103" s="677">
        <v>10</v>
      </c>
      <c r="N103" s="677" t="s">
        <v>24</v>
      </c>
      <c r="O103" s="677" t="s">
        <v>21</v>
      </c>
      <c r="P103" s="677">
        <v>24</v>
      </c>
      <c r="Q103" s="293" t="s">
        <v>197</v>
      </c>
      <c r="R103" s="722"/>
      <c r="S103" s="679" t="s">
        <v>216</v>
      </c>
      <c r="T103" s="679" t="s">
        <v>819</v>
      </c>
      <c r="U103" s="679">
        <v>5.23</v>
      </c>
      <c r="V103" s="679">
        <v>1.26</v>
      </c>
      <c r="W103" s="680"/>
      <c r="X103" s="679">
        <v>2.91</v>
      </c>
      <c r="Y103" s="679">
        <v>0.09</v>
      </c>
      <c r="Z103" s="695">
        <v>1.06</v>
      </c>
      <c r="AA103" s="682" t="s">
        <v>279</v>
      </c>
      <c r="AB103" s="683">
        <v>2011</v>
      </c>
      <c r="AC103" s="683" t="s">
        <v>576</v>
      </c>
      <c r="AD103" s="684" t="s">
        <v>104</v>
      </c>
      <c r="AE103" s="685" t="s">
        <v>218</v>
      </c>
    </row>
    <row r="104" spans="1:31" s="490" customFormat="1" x14ac:dyDescent="0.3">
      <c r="A104" s="354"/>
      <c r="B104" s="669" t="s">
        <v>209</v>
      </c>
      <c r="C104" s="670" t="s">
        <v>209</v>
      </c>
      <c r="D104" s="671" t="s">
        <v>19</v>
      </c>
      <c r="E104" s="672" t="s">
        <v>20</v>
      </c>
      <c r="F104" s="672">
        <v>48</v>
      </c>
      <c r="G104" s="673"/>
      <c r="H104" s="674"/>
      <c r="I104" s="657" t="s">
        <v>1</v>
      </c>
      <c r="J104" s="657" t="s">
        <v>576</v>
      </c>
      <c r="K104" s="657">
        <v>45</v>
      </c>
      <c r="L104" s="694" t="s">
        <v>107</v>
      </c>
      <c r="M104" s="677">
        <v>10</v>
      </c>
      <c r="N104" s="677" t="s">
        <v>24</v>
      </c>
      <c r="O104" s="677" t="s">
        <v>21</v>
      </c>
      <c r="P104" s="677">
        <v>24</v>
      </c>
      <c r="Q104" s="293" t="s">
        <v>197</v>
      </c>
      <c r="R104" s="722"/>
      <c r="S104" s="679" t="s">
        <v>216</v>
      </c>
      <c r="T104" s="679" t="s">
        <v>819</v>
      </c>
      <c r="U104" s="679">
        <v>4.24</v>
      </c>
      <c r="V104" s="679">
        <v>0.31</v>
      </c>
      <c r="W104" s="680"/>
      <c r="X104" s="679">
        <v>0.37</v>
      </c>
      <c r="Y104" s="679">
        <v>0.01</v>
      </c>
      <c r="Z104" s="695">
        <v>0.01</v>
      </c>
      <c r="AA104" s="682" t="s">
        <v>279</v>
      </c>
      <c r="AB104" s="683">
        <v>2011</v>
      </c>
      <c r="AC104" s="683" t="s">
        <v>576</v>
      </c>
      <c r="AD104" s="684" t="s">
        <v>104</v>
      </c>
      <c r="AE104" s="685" t="s">
        <v>218</v>
      </c>
    </row>
    <row r="105" spans="1:31" s="490" customFormat="1" x14ac:dyDescent="0.3">
      <c r="A105" s="354"/>
      <c r="B105" s="669" t="s">
        <v>210</v>
      </c>
      <c r="C105" s="670" t="s">
        <v>210</v>
      </c>
      <c r="D105" s="671" t="s">
        <v>19</v>
      </c>
      <c r="E105" s="672" t="s">
        <v>20</v>
      </c>
      <c r="F105" s="672">
        <v>60</v>
      </c>
      <c r="G105" s="673"/>
      <c r="H105" s="674"/>
      <c r="I105" s="657" t="s">
        <v>1</v>
      </c>
      <c r="J105" s="657" t="s">
        <v>576</v>
      </c>
      <c r="K105" s="657">
        <v>68</v>
      </c>
      <c r="L105" s="694" t="s">
        <v>82</v>
      </c>
      <c r="M105" s="677">
        <v>10</v>
      </c>
      <c r="N105" s="677" t="s">
        <v>24</v>
      </c>
      <c r="O105" s="677" t="s">
        <v>21</v>
      </c>
      <c r="P105" s="677">
        <v>24</v>
      </c>
      <c r="Q105" s="293" t="s">
        <v>197</v>
      </c>
      <c r="R105" s="722"/>
      <c r="S105" s="679" t="s">
        <v>216</v>
      </c>
      <c r="T105" s="679" t="s">
        <v>819</v>
      </c>
      <c r="U105" s="679">
        <v>2.15</v>
      </c>
      <c r="V105" s="679">
        <v>1.98</v>
      </c>
      <c r="W105" s="680"/>
      <c r="X105" s="679">
        <v>2.48</v>
      </c>
      <c r="Y105" s="679">
        <v>0.4</v>
      </c>
      <c r="Z105" s="695">
        <v>1.1100000000000001</v>
      </c>
      <c r="AA105" s="682" t="s">
        <v>279</v>
      </c>
      <c r="AB105" s="683">
        <v>2011</v>
      </c>
      <c r="AC105" s="683" t="s">
        <v>576</v>
      </c>
      <c r="AD105" s="684" t="s">
        <v>104</v>
      </c>
      <c r="AE105" s="685" t="s">
        <v>218</v>
      </c>
    </row>
    <row r="106" spans="1:31" s="490" customFormat="1" x14ac:dyDescent="0.3">
      <c r="A106" s="354"/>
      <c r="B106" s="669" t="s">
        <v>211</v>
      </c>
      <c r="C106" s="670" t="s">
        <v>211</v>
      </c>
      <c r="D106" s="671" t="s">
        <v>19</v>
      </c>
      <c r="E106" s="672" t="s">
        <v>20</v>
      </c>
      <c r="F106" s="672">
        <v>60</v>
      </c>
      <c r="G106" s="673"/>
      <c r="H106" s="674"/>
      <c r="I106" s="657" t="s">
        <v>1</v>
      </c>
      <c r="J106" s="657" t="s">
        <v>576</v>
      </c>
      <c r="K106" s="657">
        <v>82</v>
      </c>
      <c r="L106" s="694" t="s">
        <v>107</v>
      </c>
      <c r="M106" s="677">
        <v>10</v>
      </c>
      <c r="N106" s="677" t="s">
        <v>24</v>
      </c>
      <c r="O106" s="677" t="s">
        <v>21</v>
      </c>
      <c r="P106" s="677">
        <v>24</v>
      </c>
      <c r="Q106" s="293" t="s">
        <v>197</v>
      </c>
      <c r="R106" s="722"/>
      <c r="S106" s="679" t="s">
        <v>216</v>
      </c>
      <c r="T106" s="679" t="s">
        <v>819</v>
      </c>
      <c r="U106" s="679">
        <v>4.26</v>
      </c>
      <c r="V106" s="679">
        <v>1.89</v>
      </c>
      <c r="W106" s="680"/>
      <c r="X106" s="679">
        <v>2.56</v>
      </c>
      <c r="Y106" s="679">
        <v>0.03</v>
      </c>
      <c r="Z106" s="695">
        <v>0.51</v>
      </c>
      <c r="AA106" s="682" t="s">
        <v>279</v>
      </c>
      <c r="AB106" s="683">
        <v>2011</v>
      </c>
      <c r="AC106" s="683" t="s">
        <v>576</v>
      </c>
      <c r="AD106" s="684" t="s">
        <v>104</v>
      </c>
      <c r="AE106" s="685" t="s">
        <v>218</v>
      </c>
    </row>
    <row r="107" spans="1:31" s="490" customFormat="1" x14ac:dyDescent="0.3">
      <c r="A107" s="354"/>
      <c r="B107" s="669" t="s">
        <v>543</v>
      </c>
      <c r="C107" s="670" t="s">
        <v>543</v>
      </c>
      <c r="D107" s="671" t="s">
        <v>19</v>
      </c>
      <c r="E107" s="672" t="s">
        <v>20</v>
      </c>
      <c r="F107" s="672">
        <v>60</v>
      </c>
      <c r="G107" s="672"/>
      <c r="H107" s="674">
        <v>15</v>
      </c>
      <c r="I107" s="657" t="s">
        <v>1</v>
      </c>
      <c r="J107" s="657" t="s">
        <v>576</v>
      </c>
      <c r="K107" s="657">
        <v>68</v>
      </c>
      <c r="L107" s="694" t="s">
        <v>82</v>
      </c>
      <c r="M107" s="677">
        <v>10</v>
      </c>
      <c r="N107" s="677" t="s">
        <v>24</v>
      </c>
      <c r="O107" s="677" t="s">
        <v>21</v>
      </c>
      <c r="P107" s="677">
        <v>24</v>
      </c>
      <c r="Q107" s="293" t="s">
        <v>273</v>
      </c>
      <c r="R107" s="722"/>
      <c r="S107" s="679" t="s">
        <v>216</v>
      </c>
      <c r="T107" s="679" t="s">
        <v>819</v>
      </c>
      <c r="U107" s="679">
        <v>2.4500000000000002</v>
      </c>
      <c r="V107" s="679">
        <v>1.96</v>
      </c>
      <c r="W107" s="680"/>
      <c r="X107" s="679">
        <v>1.98</v>
      </c>
      <c r="Y107" s="679">
        <v>0.31</v>
      </c>
      <c r="Z107" s="695">
        <v>0.93</v>
      </c>
      <c r="AA107" s="682" t="s">
        <v>542</v>
      </c>
      <c r="AB107" s="683">
        <v>2012</v>
      </c>
      <c r="AC107" s="683" t="s">
        <v>576</v>
      </c>
      <c r="AD107" s="684" t="s">
        <v>104</v>
      </c>
      <c r="AE107" s="685" t="s">
        <v>218</v>
      </c>
    </row>
    <row r="108" spans="1:31" s="490" customFormat="1" x14ac:dyDescent="0.3">
      <c r="A108" s="354"/>
      <c r="B108" s="669" t="s">
        <v>544</v>
      </c>
      <c r="C108" s="670" t="s">
        <v>544</v>
      </c>
      <c r="D108" s="671" t="s">
        <v>19</v>
      </c>
      <c r="E108" s="672" t="s">
        <v>20</v>
      </c>
      <c r="F108" s="672">
        <v>60</v>
      </c>
      <c r="G108" s="672"/>
      <c r="H108" s="674">
        <v>15</v>
      </c>
      <c r="I108" s="657" t="s">
        <v>1</v>
      </c>
      <c r="J108" s="657" t="s">
        <v>576</v>
      </c>
      <c r="K108" s="657">
        <v>82</v>
      </c>
      <c r="L108" s="694" t="s">
        <v>107</v>
      </c>
      <c r="M108" s="677">
        <v>10</v>
      </c>
      <c r="N108" s="677" t="s">
        <v>24</v>
      </c>
      <c r="O108" s="677" t="s">
        <v>21</v>
      </c>
      <c r="P108" s="677">
        <v>24</v>
      </c>
      <c r="Q108" s="293" t="s">
        <v>273</v>
      </c>
      <c r="R108" s="722"/>
      <c r="S108" s="679" t="s">
        <v>216</v>
      </c>
      <c r="T108" s="679" t="s">
        <v>819</v>
      </c>
      <c r="U108" s="679">
        <v>3.59</v>
      </c>
      <c r="V108" s="679">
        <v>1.52</v>
      </c>
      <c r="W108" s="680"/>
      <c r="X108" s="679">
        <v>2.88</v>
      </c>
      <c r="Y108" s="679">
        <v>0.1</v>
      </c>
      <c r="Z108" s="695">
        <v>0.32</v>
      </c>
      <c r="AA108" s="682" t="s">
        <v>542</v>
      </c>
      <c r="AB108" s="683">
        <v>2012</v>
      </c>
      <c r="AC108" s="683" t="s">
        <v>576</v>
      </c>
      <c r="AD108" s="684" t="s">
        <v>104</v>
      </c>
      <c r="AE108" s="685" t="s">
        <v>218</v>
      </c>
    </row>
    <row r="109" spans="1:31" s="490" customFormat="1" x14ac:dyDescent="0.3">
      <c r="A109" s="354"/>
      <c r="B109" s="669" t="s">
        <v>545</v>
      </c>
      <c r="C109" s="670" t="s">
        <v>545</v>
      </c>
      <c r="D109" s="671" t="s">
        <v>19</v>
      </c>
      <c r="E109" s="672" t="s">
        <v>20</v>
      </c>
      <c r="F109" s="672">
        <v>60</v>
      </c>
      <c r="G109" s="672"/>
      <c r="H109" s="674">
        <v>15</v>
      </c>
      <c r="I109" s="657" t="s">
        <v>1</v>
      </c>
      <c r="J109" s="657" t="s">
        <v>576</v>
      </c>
      <c r="K109" s="657">
        <v>68</v>
      </c>
      <c r="L109" s="694" t="s">
        <v>82</v>
      </c>
      <c r="M109" s="677">
        <v>10</v>
      </c>
      <c r="N109" s="677" t="s">
        <v>24</v>
      </c>
      <c r="O109" s="677" t="s">
        <v>21</v>
      </c>
      <c r="P109" s="677">
        <v>24</v>
      </c>
      <c r="Q109" s="293" t="s">
        <v>197</v>
      </c>
      <c r="R109" s="722"/>
      <c r="S109" s="679" t="s">
        <v>216</v>
      </c>
      <c r="T109" s="679" t="s">
        <v>819</v>
      </c>
      <c r="U109" s="679">
        <v>2.15</v>
      </c>
      <c r="V109" s="679">
        <v>1.98</v>
      </c>
      <c r="W109" s="680"/>
      <c r="X109" s="679">
        <v>2.48</v>
      </c>
      <c r="Y109" s="679">
        <v>0.4</v>
      </c>
      <c r="Z109" s="695">
        <v>1.1100000000000001</v>
      </c>
      <c r="AA109" s="682" t="s">
        <v>542</v>
      </c>
      <c r="AB109" s="683">
        <v>2012</v>
      </c>
      <c r="AC109" s="683" t="s">
        <v>576</v>
      </c>
      <c r="AD109" s="684" t="s">
        <v>104</v>
      </c>
      <c r="AE109" s="685" t="s">
        <v>218</v>
      </c>
    </row>
    <row r="110" spans="1:31" s="490" customFormat="1" x14ac:dyDescent="0.3">
      <c r="A110" s="354"/>
      <c r="B110" s="669" t="s">
        <v>546</v>
      </c>
      <c r="C110" s="670" t="s">
        <v>546</v>
      </c>
      <c r="D110" s="671" t="s">
        <v>19</v>
      </c>
      <c r="E110" s="672" t="s">
        <v>20</v>
      </c>
      <c r="F110" s="672">
        <v>60</v>
      </c>
      <c r="G110" s="672"/>
      <c r="H110" s="674">
        <v>15</v>
      </c>
      <c r="I110" s="657" t="s">
        <v>1</v>
      </c>
      <c r="J110" s="657" t="s">
        <v>576</v>
      </c>
      <c r="K110" s="657">
        <v>82</v>
      </c>
      <c r="L110" s="694" t="s">
        <v>107</v>
      </c>
      <c r="M110" s="677">
        <v>10</v>
      </c>
      <c r="N110" s="677" t="s">
        <v>24</v>
      </c>
      <c r="O110" s="677" t="s">
        <v>21</v>
      </c>
      <c r="P110" s="677">
        <v>24</v>
      </c>
      <c r="Q110" s="293" t="s">
        <v>197</v>
      </c>
      <c r="R110" s="722"/>
      <c r="S110" s="679" t="s">
        <v>216</v>
      </c>
      <c r="T110" s="679" t="s">
        <v>819</v>
      </c>
      <c r="U110" s="679">
        <v>4.26</v>
      </c>
      <c r="V110" s="679">
        <v>1.89</v>
      </c>
      <c r="W110" s="680"/>
      <c r="X110" s="679">
        <v>2.56</v>
      </c>
      <c r="Y110" s="679">
        <v>0.03</v>
      </c>
      <c r="Z110" s="695">
        <v>0.51</v>
      </c>
      <c r="AA110" s="682" t="s">
        <v>542</v>
      </c>
      <c r="AB110" s="683">
        <v>2012</v>
      </c>
      <c r="AC110" s="683" t="s">
        <v>576</v>
      </c>
      <c r="AD110" s="684" t="s">
        <v>104</v>
      </c>
      <c r="AE110" s="685" t="s">
        <v>218</v>
      </c>
    </row>
    <row r="111" spans="1:31" s="490" customFormat="1" x14ac:dyDescent="0.3">
      <c r="A111" s="354"/>
      <c r="B111" s="669" t="s">
        <v>183</v>
      </c>
      <c r="C111" s="670" t="s">
        <v>89</v>
      </c>
      <c r="D111" s="671" t="s">
        <v>19</v>
      </c>
      <c r="E111" s="672" t="s">
        <v>74</v>
      </c>
      <c r="F111" s="672">
        <v>65.3</v>
      </c>
      <c r="G111" s="672">
        <v>230</v>
      </c>
      <c r="H111" s="674">
        <v>3.69</v>
      </c>
      <c r="I111" s="657" t="s">
        <v>10</v>
      </c>
      <c r="J111" s="657" t="s">
        <v>1141</v>
      </c>
      <c r="K111" s="657">
        <v>20</v>
      </c>
      <c r="L111" s="694" t="s">
        <v>31</v>
      </c>
      <c r="M111" s="677">
        <v>98</v>
      </c>
      <c r="N111" s="677" t="s">
        <v>24</v>
      </c>
      <c r="O111" s="677" t="s">
        <v>112</v>
      </c>
      <c r="P111" s="717" t="s">
        <v>1143</v>
      </c>
      <c r="Q111" s="293" t="s">
        <v>110</v>
      </c>
      <c r="R111" s="722"/>
      <c r="S111" s="679" t="s">
        <v>216</v>
      </c>
      <c r="T111" s="679" t="s">
        <v>819</v>
      </c>
      <c r="U111" s="679">
        <v>1.38</v>
      </c>
      <c r="V111" s="680"/>
      <c r="W111" s="679"/>
      <c r="X111" s="680"/>
      <c r="Y111" s="680"/>
      <c r="Z111" s="681"/>
      <c r="AA111" s="682" t="s">
        <v>103</v>
      </c>
      <c r="AB111" s="683">
        <v>2012</v>
      </c>
      <c r="AC111" s="683" t="s">
        <v>576</v>
      </c>
      <c r="AD111" s="684" t="s">
        <v>104</v>
      </c>
      <c r="AE111" s="685" t="s">
        <v>218</v>
      </c>
    </row>
    <row r="112" spans="1:31" s="490" customFormat="1" x14ac:dyDescent="0.3">
      <c r="A112" s="354"/>
      <c r="B112" s="669" t="s">
        <v>183</v>
      </c>
      <c r="C112" s="670" t="s">
        <v>90</v>
      </c>
      <c r="D112" s="671" t="s">
        <v>19</v>
      </c>
      <c r="E112" s="672" t="s">
        <v>74</v>
      </c>
      <c r="F112" s="672">
        <v>65.3</v>
      </c>
      <c r="G112" s="672">
        <v>230</v>
      </c>
      <c r="H112" s="674">
        <v>3.69</v>
      </c>
      <c r="I112" s="657" t="s">
        <v>81</v>
      </c>
      <c r="J112" s="657" t="s">
        <v>645</v>
      </c>
      <c r="K112" s="657">
        <v>20</v>
      </c>
      <c r="L112" s="694" t="s">
        <v>31</v>
      </c>
      <c r="M112" s="677">
        <v>98</v>
      </c>
      <c r="N112" s="677" t="s">
        <v>24</v>
      </c>
      <c r="O112" s="677" t="s">
        <v>112</v>
      </c>
      <c r="P112" s="717" t="s">
        <v>1143</v>
      </c>
      <c r="Q112" s="293" t="s">
        <v>110</v>
      </c>
      <c r="R112" s="722"/>
      <c r="S112" s="679" t="s">
        <v>216</v>
      </c>
      <c r="T112" s="679" t="s">
        <v>819</v>
      </c>
      <c r="U112" s="679">
        <v>1.0900000000000001</v>
      </c>
      <c r="V112" s="680"/>
      <c r="W112" s="679"/>
      <c r="X112" s="680"/>
      <c r="Y112" s="680"/>
      <c r="Z112" s="681"/>
      <c r="AA112" s="682" t="s">
        <v>103</v>
      </c>
      <c r="AB112" s="683">
        <v>2012</v>
      </c>
      <c r="AC112" s="683" t="s">
        <v>576</v>
      </c>
      <c r="AD112" s="684" t="s">
        <v>104</v>
      </c>
      <c r="AE112" s="685" t="s">
        <v>218</v>
      </c>
    </row>
    <row r="113" spans="1:31" s="490" customFormat="1" x14ac:dyDescent="0.3">
      <c r="A113" s="354"/>
      <c r="B113" s="669" t="s">
        <v>187</v>
      </c>
      <c r="C113" s="670" t="s">
        <v>91</v>
      </c>
      <c r="D113" s="671" t="s">
        <v>19</v>
      </c>
      <c r="E113" s="672" t="s">
        <v>74</v>
      </c>
      <c r="F113" s="672">
        <v>65.3</v>
      </c>
      <c r="G113" s="672">
        <v>230</v>
      </c>
      <c r="H113" s="674">
        <v>3.69</v>
      </c>
      <c r="I113" s="657" t="s">
        <v>10</v>
      </c>
      <c r="J113" s="657" t="s">
        <v>1141</v>
      </c>
      <c r="K113" s="657">
        <v>20</v>
      </c>
      <c r="L113" s="694" t="s">
        <v>106</v>
      </c>
      <c r="M113" s="677">
        <v>98</v>
      </c>
      <c r="N113" s="677" t="s">
        <v>24</v>
      </c>
      <c r="O113" s="677" t="s">
        <v>112</v>
      </c>
      <c r="P113" s="717" t="s">
        <v>1143</v>
      </c>
      <c r="Q113" s="293" t="s">
        <v>110</v>
      </c>
      <c r="R113" s="722"/>
      <c r="S113" s="679" t="s">
        <v>216</v>
      </c>
      <c r="T113" s="679" t="s">
        <v>819</v>
      </c>
      <c r="U113" s="679">
        <v>1.6</v>
      </c>
      <c r="V113" s="680"/>
      <c r="W113" s="679"/>
      <c r="X113" s="680"/>
      <c r="Y113" s="680"/>
      <c r="Z113" s="681"/>
      <c r="AA113" s="682" t="s">
        <v>103</v>
      </c>
      <c r="AB113" s="683">
        <v>2012</v>
      </c>
      <c r="AC113" s="683" t="s">
        <v>576</v>
      </c>
      <c r="AD113" s="684" t="s">
        <v>104</v>
      </c>
      <c r="AE113" s="685" t="s">
        <v>218</v>
      </c>
    </row>
    <row r="114" spans="1:31" s="490" customFormat="1" x14ac:dyDescent="0.3">
      <c r="A114" s="354"/>
      <c r="B114" s="669" t="s">
        <v>187</v>
      </c>
      <c r="C114" s="670" t="s">
        <v>92</v>
      </c>
      <c r="D114" s="671" t="s">
        <v>19</v>
      </c>
      <c r="E114" s="672" t="s">
        <v>74</v>
      </c>
      <c r="F114" s="672">
        <v>65.3</v>
      </c>
      <c r="G114" s="672">
        <v>230</v>
      </c>
      <c r="H114" s="674">
        <v>3.69</v>
      </c>
      <c r="I114" s="657" t="s">
        <v>81</v>
      </c>
      <c r="J114" s="657" t="s">
        <v>645</v>
      </c>
      <c r="K114" s="657">
        <v>20</v>
      </c>
      <c r="L114" s="694" t="s">
        <v>106</v>
      </c>
      <c r="M114" s="677">
        <v>98</v>
      </c>
      <c r="N114" s="677" t="s">
        <v>24</v>
      </c>
      <c r="O114" s="677" t="s">
        <v>112</v>
      </c>
      <c r="P114" s="717" t="s">
        <v>1143</v>
      </c>
      <c r="Q114" s="293" t="s">
        <v>110</v>
      </c>
      <c r="R114" s="722"/>
      <c r="S114" s="679" t="s">
        <v>216</v>
      </c>
      <c r="T114" s="679" t="s">
        <v>819</v>
      </c>
      <c r="U114" s="679">
        <v>1.92</v>
      </c>
      <c r="V114" s="680"/>
      <c r="W114" s="679"/>
      <c r="X114" s="680"/>
      <c r="Y114" s="680"/>
      <c r="Z114" s="681"/>
      <c r="AA114" s="682" t="s">
        <v>103</v>
      </c>
      <c r="AB114" s="683">
        <v>2012</v>
      </c>
      <c r="AC114" s="683" t="s">
        <v>576</v>
      </c>
      <c r="AD114" s="684" t="s">
        <v>104</v>
      </c>
      <c r="AE114" s="685" t="s">
        <v>218</v>
      </c>
    </row>
    <row r="115" spans="1:31" s="490" customFormat="1" x14ac:dyDescent="0.3">
      <c r="A115" s="354"/>
      <c r="B115" s="669" t="s">
        <v>191</v>
      </c>
      <c r="C115" s="670" t="s">
        <v>93</v>
      </c>
      <c r="D115" s="671" t="s">
        <v>19</v>
      </c>
      <c r="E115" s="672" t="s">
        <v>20</v>
      </c>
      <c r="F115" s="672">
        <v>64</v>
      </c>
      <c r="G115" s="672">
        <v>285</v>
      </c>
      <c r="H115" s="674">
        <v>20.6</v>
      </c>
      <c r="I115" s="657" t="s">
        <v>10</v>
      </c>
      <c r="J115" s="657" t="s">
        <v>1141</v>
      </c>
      <c r="K115" s="657">
        <v>20</v>
      </c>
      <c r="L115" s="694" t="s">
        <v>31</v>
      </c>
      <c r="M115" s="677">
        <v>98</v>
      </c>
      <c r="N115" s="677" t="s">
        <v>24</v>
      </c>
      <c r="O115" s="677" t="s">
        <v>112</v>
      </c>
      <c r="P115" s="717" t="s">
        <v>1143</v>
      </c>
      <c r="Q115" s="293" t="s">
        <v>110</v>
      </c>
      <c r="R115" s="722"/>
      <c r="S115" s="679" t="s">
        <v>216</v>
      </c>
      <c r="T115" s="679" t="s">
        <v>819</v>
      </c>
      <c r="U115" s="679">
        <v>3.2</v>
      </c>
      <c r="V115" s="680"/>
      <c r="W115" s="679">
        <v>5.9</v>
      </c>
      <c r="X115" s="680"/>
      <c r="Y115" s="680"/>
      <c r="Z115" s="681"/>
      <c r="AA115" s="682" t="s">
        <v>103</v>
      </c>
      <c r="AB115" s="683">
        <v>2012</v>
      </c>
      <c r="AC115" s="683" t="s">
        <v>576</v>
      </c>
      <c r="AD115" s="684" t="s">
        <v>104</v>
      </c>
      <c r="AE115" s="685" t="s">
        <v>218</v>
      </c>
    </row>
    <row r="116" spans="1:31" s="490" customFormat="1" x14ac:dyDescent="0.3">
      <c r="A116" s="354"/>
      <c r="B116" s="669" t="s">
        <v>191</v>
      </c>
      <c r="C116" s="670" t="s">
        <v>94</v>
      </c>
      <c r="D116" s="671" t="s">
        <v>19</v>
      </c>
      <c r="E116" s="672" t="s">
        <v>20</v>
      </c>
      <c r="F116" s="672">
        <v>64</v>
      </c>
      <c r="G116" s="672">
        <v>285</v>
      </c>
      <c r="H116" s="674">
        <v>20.6</v>
      </c>
      <c r="I116" s="657" t="s">
        <v>81</v>
      </c>
      <c r="J116" s="657" t="s">
        <v>645</v>
      </c>
      <c r="K116" s="657">
        <v>20</v>
      </c>
      <c r="L116" s="694" t="s">
        <v>31</v>
      </c>
      <c r="M116" s="677">
        <v>98</v>
      </c>
      <c r="N116" s="677" t="s">
        <v>24</v>
      </c>
      <c r="O116" s="677" t="s">
        <v>112</v>
      </c>
      <c r="P116" s="717" t="s">
        <v>1143</v>
      </c>
      <c r="Q116" s="293" t="s">
        <v>110</v>
      </c>
      <c r="R116" s="722"/>
      <c r="S116" s="679" t="s">
        <v>216</v>
      </c>
      <c r="T116" s="679" t="s">
        <v>819</v>
      </c>
      <c r="U116" s="679">
        <v>3.17</v>
      </c>
      <c r="V116" s="680"/>
      <c r="W116" s="679">
        <v>7.27</v>
      </c>
      <c r="X116" s="680"/>
      <c r="Y116" s="680"/>
      <c r="Z116" s="681"/>
      <c r="AA116" s="682" t="s">
        <v>103</v>
      </c>
      <c r="AB116" s="683">
        <v>2012</v>
      </c>
      <c r="AC116" s="683" t="s">
        <v>576</v>
      </c>
      <c r="AD116" s="684" t="s">
        <v>104</v>
      </c>
      <c r="AE116" s="685" t="s">
        <v>218</v>
      </c>
    </row>
    <row r="117" spans="1:31" s="490" customFormat="1" x14ac:dyDescent="0.3">
      <c r="A117" s="354"/>
      <c r="B117" s="669" t="s">
        <v>188</v>
      </c>
      <c r="C117" s="670" t="s">
        <v>95</v>
      </c>
      <c r="D117" s="671" t="s">
        <v>28</v>
      </c>
      <c r="E117" s="672" t="s">
        <v>20</v>
      </c>
      <c r="F117" s="672">
        <v>63</v>
      </c>
      <c r="G117" s="672">
        <v>300</v>
      </c>
      <c r="H117" s="674">
        <v>26.7</v>
      </c>
      <c r="I117" s="657" t="s">
        <v>10</v>
      </c>
      <c r="J117" s="657" t="s">
        <v>1141</v>
      </c>
      <c r="K117" s="657">
        <v>20</v>
      </c>
      <c r="L117" s="694" t="s">
        <v>31</v>
      </c>
      <c r="M117" s="677">
        <v>98</v>
      </c>
      <c r="N117" s="677" t="s">
        <v>24</v>
      </c>
      <c r="O117" s="677" t="s">
        <v>112</v>
      </c>
      <c r="P117" s="717" t="s">
        <v>1143</v>
      </c>
      <c r="Q117" s="293" t="s">
        <v>110</v>
      </c>
      <c r="R117" s="722"/>
      <c r="S117" s="679" t="s">
        <v>216</v>
      </c>
      <c r="T117" s="679" t="s">
        <v>819</v>
      </c>
      <c r="U117" s="679">
        <v>3.54</v>
      </c>
      <c r="V117" s="680"/>
      <c r="W117" s="679">
        <v>4.9800000000000004</v>
      </c>
      <c r="X117" s="680"/>
      <c r="Y117" s="680"/>
      <c r="Z117" s="681"/>
      <c r="AA117" s="682" t="s">
        <v>103</v>
      </c>
      <c r="AB117" s="683">
        <v>2012</v>
      </c>
      <c r="AC117" s="683" t="s">
        <v>576</v>
      </c>
      <c r="AD117" s="684" t="s">
        <v>104</v>
      </c>
      <c r="AE117" s="685" t="s">
        <v>218</v>
      </c>
    </row>
    <row r="118" spans="1:31" s="490" customFormat="1" x14ac:dyDescent="0.3">
      <c r="A118" s="354"/>
      <c r="B118" s="669" t="s">
        <v>188</v>
      </c>
      <c r="C118" s="670" t="s">
        <v>96</v>
      </c>
      <c r="D118" s="671" t="s">
        <v>28</v>
      </c>
      <c r="E118" s="672" t="s">
        <v>20</v>
      </c>
      <c r="F118" s="672">
        <v>63</v>
      </c>
      <c r="G118" s="672">
        <v>300</v>
      </c>
      <c r="H118" s="674">
        <v>26.7</v>
      </c>
      <c r="I118" s="657" t="s">
        <v>81</v>
      </c>
      <c r="J118" s="657" t="s">
        <v>645</v>
      </c>
      <c r="K118" s="657">
        <v>20</v>
      </c>
      <c r="L118" s="694" t="s">
        <v>31</v>
      </c>
      <c r="M118" s="677">
        <v>98</v>
      </c>
      <c r="N118" s="677" t="s">
        <v>24</v>
      </c>
      <c r="O118" s="677" t="s">
        <v>112</v>
      </c>
      <c r="P118" s="717" t="s">
        <v>1143</v>
      </c>
      <c r="Q118" s="293" t="s">
        <v>110</v>
      </c>
      <c r="R118" s="722"/>
      <c r="S118" s="679" t="s">
        <v>216</v>
      </c>
      <c r="T118" s="679" t="s">
        <v>819</v>
      </c>
      <c r="U118" s="679">
        <v>4.12</v>
      </c>
      <c r="V118" s="680"/>
      <c r="W118" s="679">
        <v>9.1300000000000008</v>
      </c>
      <c r="X118" s="680"/>
      <c r="Y118" s="680"/>
      <c r="Z118" s="681"/>
      <c r="AA118" s="682" t="s">
        <v>103</v>
      </c>
      <c r="AB118" s="683">
        <v>2012</v>
      </c>
      <c r="AC118" s="683" t="s">
        <v>576</v>
      </c>
      <c r="AD118" s="684" t="s">
        <v>104</v>
      </c>
      <c r="AE118" s="685" t="s">
        <v>218</v>
      </c>
    </row>
    <row r="119" spans="1:31" s="490" customFormat="1" x14ac:dyDescent="0.3">
      <c r="A119" s="354"/>
      <c r="B119" s="669" t="s">
        <v>888</v>
      </c>
      <c r="C119" s="670" t="s">
        <v>88</v>
      </c>
      <c r="D119" s="671" t="s">
        <v>19</v>
      </c>
      <c r="E119" s="672" t="s">
        <v>20</v>
      </c>
      <c r="F119" s="672">
        <v>58.2</v>
      </c>
      <c r="G119" s="672">
        <v>200</v>
      </c>
      <c r="H119" s="674">
        <v>0.94</v>
      </c>
      <c r="I119" s="657" t="s">
        <v>10</v>
      </c>
      <c r="J119" s="657" t="s">
        <v>1095</v>
      </c>
      <c r="K119" s="657">
        <v>20</v>
      </c>
      <c r="L119" s="694" t="s">
        <v>31</v>
      </c>
      <c r="M119" s="677">
        <v>90</v>
      </c>
      <c r="N119" s="677" t="s">
        <v>24</v>
      </c>
      <c r="O119" s="677" t="s">
        <v>21</v>
      </c>
      <c r="P119" s="717" t="s">
        <v>1143</v>
      </c>
      <c r="Q119" s="293" t="s">
        <v>109</v>
      </c>
      <c r="R119" s="722"/>
      <c r="S119" s="679" t="s">
        <v>216</v>
      </c>
      <c r="T119" s="679" t="s">
        <v>819</v>
      </c>
      <c r="U119" s="679">
        <v>1.78</v>
      </c>
      <c r="V119" s="680"/>
      <c r="W119" s="679">
        <v>2.29</v>
      </c>
      <c r="X119" s="680"/>
      <c r="Y119" s="680"/>
      <c r="Z119" s="681"/>
      <c r="AA119" s="682" t="s">
        <v>103</v>
      </c>
      <c r="AB119" s="683">
        <v>2012</v>
      </c>
      <c r="AC119" s="683" t="s">
        <v>576</v>
      </c>
      <c r="AD119" s="684" t="s">
        <v>104</v>
      </c>
      <c r="AE119" s="685" t="s">
        <v>218</v>
      </c>
    </row>
    <row r="120" spans="1:31" s="490" customFormat="1" x14ac:dyDescent="0.3">
      <c r="A120" s="354"/>
      <c r="B120" s="669" t="s">
        <v>888</v>
      </c>
      <c r="C120" s="670" t="s">
        <v>87</v>
      </c>
      <c r="D120" s="671" t="s">
        <v>19</v>
      </c>
      <c r="E120" s="672" t="s">
        <v>20</v>
      </c>
      <c r="F120" s="672">
        <v>58.2</v>
      </c>
      <c r="G120" s="672">
        <v>200</v>
      </c>
      <c r="H120" s="674">
        <v>0.94</v>
      </c>
      <c r="I120" s="657" t="s">
        <v>81</v>
      </c>
      <c r="J120" s="657" t="s">
        <v>645</v>
      </c>
      <c r="K120" s="657">
        <v>20</v>
      </c>
      <c r="L120" s="694" t="s">
        <v>31</v>
      </c>
      <c r="M120" s="677">
        <v>90</v>
      </c>
      <c r="N120" s="677" t="s">
        <v>24</v>
      </c>
      <c r="O120" s="677" t="s">
        <v>21</v>
      </c>
      <c r="P120" s="717" t="s">
        <v>1143</v>
      </c>
      <c r="Q120" s="293" t="s">
        <v>109</v>
      </c>
      <c r="R120" s="722"/>
      <c r="S120" s="679" t="s">
        <v>216</v>
      </c>
      <c r="T120" s="679" t="s">
        <v>819</v>
      </c>
      <c r="U120" s="679">
        <v>1.4589999999999999</v>
      </c>
      <c r="V120" s="680"/>
      <c r="W120" s="679">
        <v>0.19350000000000001</v>
      </c>
      <c r="X120" s="680"/>
      <c r="Y120" s="680"/>
      <c r="Z120" s="681"/>
      <c r="AA120" s="682" t="s">
        <v>103</v>
      </c>
      <c r="AB120" s="683">
        <v>2012</v>
      </c>
      <c r="AC120" s="683" t="s">
        <v>576</v>
      </c>
      <c r="AD120" s="684" t="s">
        <v>104</v>
      </c>
      <c r="AE120" s="685" t="s">
        <v>218</v>
      </c>
    </row>
    <row r="121" spans="1:31" s="490" customFormat="1" x14ac:dyDescent="0.3">
      <c r="A121" s="354"/>
      <c r="B121" s="669" t="s">
        <v>174</v>
      </c>
      <c r="C121" s="670" t="s">
        <v>97</v>
      </c>
      <c r="D121" s="671" t="s">
        <v>19</v>
      </c>
      <c r="E121" s="672" t="s">
        <v>20</v>
      </c>
      <c r="F121" s="672">
        <v>61.4</v>
      </c>
      <c r="G121" s="672">
        <v>230</v>
      </c>
      <c r="H121" s="674">
        <v>2.2999999999999998</v>
      </c>
      <c r="I121" s="657" t="s">
        <v>10</v>
      </c>
      <c r="J121" s="657" t="s">
        <v>1095</v>
      </c>
      <c r="K121" s="657">
        <v>20</v>
      </c>
      <c r="L121" s="694" t="s">
        <v>31</v>
      </c>
      <c r="M121" s="677">
        <v>90</v>
      </c>
      <c r="N121" s="677" t="s">
        <v>24</v>
      </c>
      <c r="O121" s="677" t="s">
        <v>21</v>
      </c>
      <c r="P121" s="717" t="s">
        <v>1143</v>
      </c>
      <c r="Q121" s="293" t="s">
        <v>109</v>
      </c>
      <c r="R121" s="722"/>
      <c r="S121" s="679" t="s">
        <v>216</v>
      </c>
      <c r="T121" s="679" t="s">
        <v>819</v>
      </c>
      <c r="U121" s="679">
        <v>1.3</v>
      </c>
      <c r="V121" s="680"/>
      <c r="W121" s="679">
        <v>2.16</v>
      </c>
      <c r="X121" s="680"/>
      <c r="Y121" s="680"/>
      <c r="Z121" s="681"/>
      <c r="AA121" s="682" t="s">
        <v>103</v>
      </c>
      <c r="AB121" s="683">
        <v>2012</v>
      </c>
      <c r="AC121" s="683" t="s">
        <v>576</v>
      </c>
      <c r="AD121" s="684" t="s">
        <v>104</v>
      </c>
      <c r="AE121" s="685" t="s">
        <v>218</v>
      </c>
    </row>
    <row r="122" spans="1:31" s="490" customFormat="1" x14ac:dyDescent="0.3">
      <c r="A122" s="354"/>
      <c r="B122" s="669" t="s">
        <v>174</v>
      </c>
      <c r="C122" s="670" t="s">
        <v>98</v>
      </c>
      <c r="D122" s="671" t="s">
        <v>19</v>
      </c>
      <c r="E122" s="672" t="s">
        <v>20</v>
      </c>
      <c r="F122" s="672">
        <v>61.4</v>
      </c>
      <c r="G122" s="672">
        <v>230</v>
      </c>
      <c r="H122" s="674">
        <v>2.2999999999999998</v>
      </c>
      <c r="I122" s="657" t="s">
        <v>81</v>
      </c>
      <c r="J122" s="657" t="s">
        <v>645</v>
      </c>
      <c r="K122" s="657">
        <v>20</v>
      </c>
      <c r="L122" s="694" t="s">
        <v>31</v>
      </c>
      <c r="M122" s="677">
        <v>90</v>
      </c>
      <c r="N122" s="677" t="s">
        <v>24</v>
      </c>
      <c r="O122" s="677" t="s">
        <v>21</v>
      </c>
      <c r="P122" s="717" t="s">
        <v>1143</v>
      </c>
      <c r="Q122" s="293" t="s">
        <v>109</v>
      </c>
      <c r="R122" s="722"/>
      <c r="S122" s="679" t="s">
        <v>216</v>
      </c>
      <c r="T122" s="679" t="s">
        <v>819</v>
      </c>
      <c r="U122" s="679">
        <v>0.99750000000000005</v>
      </c>
      <c r="V122" s="680"/>
      <c r="W122" s="679">
        <v>0.41759999999999997</v>
      </c>
      <c r="X122" s="680"/>
      <c r="Y122" s="680"/>
      <c r="Z122" s="681"/>
      <c r="AA122" s="682" t="s">
        <v>103</v>
      </c>
      <c r="AB122" s="683">
        <v>2012</v>
      </c>
      <c r="AC122" s="683" t="s">
        <v>576</v>
      </c>
      <c r="AD122" s="684" t="s">
        <v>104</v>
      </c>
      <c r="AE122" s="685" t="s">
        <v>218</v>
      </c>
    </row>
    <row r="123" spans="1:31" s="490" customFormat="1" x14ac:dyDescent="0.3">
      <c r="A123" s="354"/>
      <c r="B123" s="669" t="s">
        <v>889</v>
      </c>
      <c r="C123" s="670" t="s">
        <v>99</v>
      </c>
      <c r="D123" s="671" t="s">
        <v>19</v>
      </c>
      <c r="E123" s="672" t="s">
        <v>20</v>
      </c>
      <c r="F123" s="672">
        <v>66.5</v>
      </c>
      <c r="G123" s="672">
        <v>220</v>
      </c>
      <c r="H123" s="674">
        <v>2.6</v>
      </c>
      <c r="I123" s="657" t="s">
        <v>10</v>
      </c>
      <c r="J123" s="657" t="s">
        <v>1095</v>
      </c>
      <c r="K123" s="657">
        <v>20</v>
      </c>
      <c r="L123" s="694" t="s">
        <v>31</v>
      </c>
      <c r="M123" s="677">
        <v>90</v>
      </c>
      <c r="N123" s="677" t="s">
        <v>24</v>
      </c>
      <c r="O123" s="677" t="s">
        <v>21</v>
      </c>
      <c r="P123" s="717" t="s">
        <v>1143</v>
      </c>
      <c r="Q123" s="293" t="s">
        <v>109</v>
      </c>
      <c r="R123" s="722"/>
      <c r="S123" s="679" t="s">
        <v>216</v>
      </c>
      <c r="T123" s="679" t="s">
        <v>819</v>
      </c>
      <c r="U123" s="679">
        <v>1.4</v>
      </c>
      <c r="V123" s="680"/>
      <c r="W123" s="679">
        <v>2.2799999999999998</v>
      </c>
      <c r="X123" s="680"/>
      <c r="Y123" s="680"/>
      <c r="Z123" s="681"/>
      <c r="AA123" s="682" t="s">
        <v>103</v>
      </c>
      <c r="AB123" s="683">
        <v>2012</v>
      </c>
      <c r="AC123" s="683" t="s">
        <v>576</v>
      </c>
      <c r="AD123" s="684" t="s">
        <v>104</v>
      </c>
      <c r="AE123" s="685" t="s">
        <v>218</v>
      </c>
    </row>
    <row r="124" spans="1:31" s="490" customFormat="1" x14ac:dyDescent="0.3">
      <c r="A124" s="354"/>
      <c r="B124" s="669" t="s">
        <v>889</v>
      </c>
      <c r="C124" s="670" t="s">
        <v>100</v>
      </c>
      <c r="D124" s="671" t="s">
        <v>19</v>
      </c>
      <c r="E124" s="672" t="s">
        <v>20</v>
      </c>
      <c r="F124" s="672">
        <v>66.5</v>
      </c>
      <c r="G124" s="672">
        <v>220</v>
      </c>
      <c r="H124" s="674">
        <v>2.6</v>
      </c>
      <c r="I124" s="657" t="s">
        <v>81</v>
      </c>
      <c r="J124" s="657" t="s">
        <v>645</v>
      </c>
      <c r="K124" s="657">
        <v>20</v>
      </c>
      <c r="L124" s="694" t="s">
        <v>31</v>
      </c>
      <c r="M124" s="677">
        <v>90</v>
      </c>
      <c r="N124" s="677" t="s">
        <v>24</v>
      </c>
      <c r="O124" s="677" t="s">
        <v>21</v>
      </c>
      <c r="P124" s="717" t="s">
        <v>1143</v>
      </c>
      <c r="Q124" s="293" t="s">
        <v>109</v>
      </c>
      <c r="R124" s="722"/>
      <c r="S124" s="679" t="s">
        <v>216</v>
      </c>
      <c r="T124" s="679" t="s">
        <v>819</v>
      </c>
      <c r="U124" s="679">
        <v>1.333</v>
      </c>
      <c r="V124" s="680"/>
      <c r="W124" s="679">
        <v>0.42699999999999999</v>
      </c>
      <c r="X124" s="680"/>
      <c r="Y124" s="680"/>
      <c r="Z124" s="681"/>
      <c r="AA124" s="682" t="s">
        <v>103</v>
      </c>
      <c r="AB124" s="683">
        <v>2012</v>
      </c>
      <c r="AC124" s="683" t="s">
        <v>576</v>
      </c>
      <c r="AD124" s="684" t="s">
        <v>104</v>
      </c>
      <c r="AE124" s="685" t="s">
        <v>218</v>
      </c>
    </row>
    <row r="125" spans="1:31" s="490" customFormat="1" x14ac:dyDescent="0.3">
      <c r="A125" s="354"/>
      <c r="B125" s="669" t="s">
        <v>180</v>
      </c>
      <c r="C125" s="670" t="s">
        <v>101</v>
      </c>
      <c r="D125" s="671" t="s">
        <v>19</v>
      </c>
      <c r="E125" s="672" t="s">
        <v>20</v>
      </c>
      <c r="F125" s="672">
        <v>75.400000000000006</v>
      </c>
      <c r="G125" s="672">
        <v>230</v>
      </c>
      <c r="H125" s="674">
        <v>5</v>
      </c>
      <c r="I125" s="657" t="s">
        <v>10</v>
      </c>
      <c r="J125" s="657" t="s">
        <v>1095</v>
      </c>
      <c r="K125" s="657">
        <v>20</v>
      </c>
      <c r="L125" s="694" t="s">
        <v>31</v>
      </c>
      <c r="M125" s="677">
        <v>90</v>
      </c>
      <c r="N125" s="677" t="s">
        <v>24</v>
      </c>
      <c r="O125" s="677" t="s">
        <v>21</v>
      </c>
      <c r="P125" s="717" t="s">
        <v>1143</v>
      </c>
      <c r="Q125" s="293" t="s">
        <v>109</v>
      </c>
      <c r="R125" s="722"/>
      <c r="S125" s="679" t="s">
        <v>216</v>
      </c>
      <c r="T125" s="679" t="s">
        <v>819</v>
      </c>
      <c r="U125" s="679">
        <v>2.41</v>
      </c>
      <c r="V125" s="680"/>
      <c r="W125" s="679">
        <v>5.23</v>
      </c>
      <c r="X125" s="680"/>
      <c r="Y125" s="680"/>
      <c r="Z125" s="681"/>
      <c r="AA125" s="682" t="s">
        <v>103</v>
      </c>
      <c r="AB125" s="683">
        <v>2012</v>
      </c>
      <c r="AC125" s="683" t="s">
        <v>576</v>
      </c>
      <c r="AD125" s="684" t="s">
        <v>104</v>
      </c>
      <c r="AE125" s="685" t="s">
        <v>218</v>
      </c>
    </row>
    <row r="126" spans="1:31" s="490" customFormat="1" x14ac:dyDescent="0.3">
      <c r="A126" s="354"/>
      <c r="B126" s="669" t="s">
        <v>180</v>
      </c>
      <c r="C126" s="670" t="s">
        <v>102</v>
      </c>
      <c r="D126" s="671" t="s">
        <v>19</v>
      </c>
      <c r="E126" s="672" t="s">
        <v>20</v>
      </c>
      <c r="F126" s="672">
        <v>75.400000000000006</v>
      </c>
      <c r="G126" s="672">
        <v>230</v>
      </c>
      <c r="H126" s="674">
        <v>5</v>
      </c>
      <c r="I126" s="657" t="s">
        <v>81</v>
      </c>
      <c r="J126" s="657" t="s">
        <v>645</v>
      </c>
      <c r="K126" s="657">
        <v>20</v>
      </c>
      <c r="L126" s="694" t="s">
        <v>31</v>
      </c>
      <c r="M126" s="677">
        <v>90</v>
      </c>
      <c r="N126" s="677" t="s">
        <v>24</v>
      </c>
      <c r="O126" s="677" t="s">
        <v>21</v>
      </c>
      <c r="P126" s="717" t="s">
        <v>1143</v>
      </c>
      <c r="Q126" s="293" t="s">
        <v>109</v>
      </c>
      <c r="R126" s="722"/>
      <c r="S126" s="679" t="s">
        <v>216</v>
      </c>
      <c r="T126" s="679" t="s">
        <v>819</v>
      </c>
      <c r="U126" s="679">
        <v>0.504</v>
      </c>
      <c r="V126" s="680"/>
      <c r="W126" s="679">
        <v>2.395</v>
      </c>
      <c r="X126" s="680"/>
      <c r="Y126" s="680"/>
      <c r="Z126" s="681"/>
      <c r="AA126" s="682" t="s">
        <v>103</v>
      </c>
      <c r="AB126" s="683">
        <v>2012</v>
      </c>
      <c r="AC126" s="683" t="s">
        <v>576</v>
      </c>
      <c r="AD126" s="684" t="s">
        <v>104</v>
      </c>
      <c r="AE126" s="685" t="s">
        <v>218</v>
      </c>
    </row>
    <row r="127" spans="1:31" x14ac:dyDescent="0.3">
      <c r="B127" s="298" t="s">
        <v>902</v>
      </c>
      <c r="C127" s="285" t="s">
        <v>902</v>
      </c>
      <c r="D127" s="288" t="s">
        <v>19</v>
      </c>
      <c r="E127" s="289" t="s">
        <v>74</v>
      </c>
      <c r="F127" s="289">
        <v>42</v>
      </c>
      <c r="G127" s="289">
        <v>215</v>
      </c>
      <c r="H127" s="290">
        <v>2.2999999999999998</v>
      </c>
      <c r="I127" s="445" t="s">
        <v>1</v>
      </c>
      <c r="J127" s="445" t="s">
        <v>576</v>
      </c>
      <c r="K127" s="286">
        <v>50</v>
      </c>
      <c r="L127" s="287" t="s">
        <v>82</v>
      </c>
      <c r="M127" s="291">
        <v>120</v>
      </c>
      <c r="N127" s="291" t="s">
        <v>24</v>
      </c>
      <c r="O127" s="291" t="s">
        <v>21</v>
      </c>
      <c r="P127" s="292">
        <v>25</v>
      </c>
      <c r="Q127" s="293" t="s">
        <v>930</v>
      </c>
      <c r="R127" s="396"/>
      <c r="S127" s="297" t="s">
        <v>44</v>
      </c>
      <c r="T127" s="297" t="s">
        <v>819</v>
      </c>
      <c r="U127" s="523">
        <v>5.3318857937511428</v>
      </c>
      <c r="V127" s="523">
        <v>3.8426301073224249</v>
      </c>
      <c r="W127" s="523"/>
      <c r="X127" s="523">
        <v>4.0084771793124281</v>
      </c>
      <c r="Y127" s="523">
        <v>2.5393736170829526</v>
      </c>
      <c r="Z127" s="611">
        <v>3.2087858390022315</v>
      </c>
      <c r="AA127" s="301" t="s">
        <v>931</v>
      </c>
      <c r="AB127" s="302">
        <v>2104</v>
      </c>
      <c r="AC127" s="302" t="s">
        <v>645</v>
      </c>
      <c r="AD127" s="1" t="s">
        <v>104</v>
      </c>
      <c r="AE127" s="351" t="s">
        <v>218</v>
      </c>
    </row>
    <row r="128" spans="1:31" x14ac:dyDescent="0.3">
      <c r="B128" s="298" t="s">
        <v>903</v>
      </c>
      <c r="C128" s="285" t="s">
        <v>903</v>
      </c>
      <c r="D128" s="288" t="s">
        <v>19</v>
      </c>
      <c r="E128" s="289" t="s">
        <v>74</v>
      </c>
      <c r="F128" s="289">
        <v>42</v>
      </c>
      <c r="G128" s="289">
        <v>215</v>
      </c>
      <c r="H128" s="290">
        <v>2.2999999999999998</v>
      </c>
      <c r="I128" s="445" t="s">
        <v>1</v>
      </c>
      <c r="J128" s="445" t="s">
        <v>576</v>
      </c>
      <c r="K128" s="286">
        <v>46</v>
      </c>
      <c r="L128" s="287" t="s">
        <v>106</v>
      </c>
      <c r="M128" s="291">
        <v>120</v>
      </c>
      <c r="N128" s="291" t="s">
        <v>24</v>
      </c>
      <c r="O128" s="291" t="s">
        <v>21</v>
      </c>
      <c r="P128" s="292">
        <v>25</v>
      </c>
      <c r="Q128" s="293" t="s">
        <v>930</v>
      </c>
      <c r="R128" s="396"/>
      <c r="S128" s="297" t="s">
        <v>44</v>
      </c>
      <c r="T128" s="297" t="s">
        <v>819</v>
      </c>
      <c r="U128" s="523">
        <v>2.9159301456953259</v>
      </c>
      <c r="V128" s="523">
        <v>1.9921976919566362</v>
      </c>
      <c r="W128" s="523"/>
      <c r="X128" s="523">
        <v>2.2436117701897458</v>
      </c>
      <c r="Y128" s="523">
        <v>1.7835911249726348</v>
      </c>
      <c r="Z128" s="611">
        <v>2.2046825567077883</v>
      </c>
      <c r="AA128" s="301" t="s">
        <v>931</v>
      </c>
      <c r="AB128" s="302">
        <v>2104</v>
      </c>
      <c r="AC128" s="302" t="s">
        <v>645</v>
      </c>
      <c r="AD128" s="1" t="s">
        <v>104</v>
      </c>
      <c r="AE128" s="351" t="s">
        <v>218</v>
      </c>
    </row>
    <row r="129" spans="2:31" x14ac:dyDescent="0.3">
      <c r="B129" s="298" t="s">
        <v>904</v>
      </c>
      <c r="C129" s="285" t="s">
        <v>904</v>
      </c>
      <c r="D129" s="288" t="s">
        <v>19</v>
      </c>
      <c r="E129" s="289" t="s">
        <v>74</v>
      </c>
      <c r="F129" s="289">
        <v>42</v>
      </c>
      <c r="G129" s="289">
        <v>215</v>
      </c>
      <c r="H129" s="290">
        <v>2.2999999999999998</v>
      </c>
      <c r="I129" s="445" t="s">
        <v>81</v>
      </c>
      <c r="J129" s="445" t="s">
        <v>576</v>
      </c>
      <c r="K129" s="286">
        <v>2.8</v>
      </c>
      <c r="L129" s="287" t="s">
        <v>31</v>
      </c>
      <c r="M129" s="291">
        <v>190</v>
      </c>
      <c r="N129" s="291" t="s">
        <v>24</v>
      </c>
      <c r="O129" s="291" t="s">
        <v>21</v>
      </c>
      <c r="P129" s="292">
        <v>25</v>
      </c>
      <c r="Q129" s="293" t="s">
        <v>930</v>
      </c>
      <c r="R129" s="396"/>
      <c r="S129" s="297" t="s">
        <v>44</v>
      </c>
      <c r="T129" s="297" t="s">
        <v>819</v>
      </c>
      <c r="U129" s="523">
        <v>0.27</v>
      </c>
      <c r="V129" s="523">
        <v>0.04</v>
      </c>
      <c r="W129" s="523"/>
      <c r="X129" s="523">
        <v>0.26</v>
      </c>
      <c r="Y129" s="523">
        <v>0.12287484717889229</v>
      </c>
      <c r="Z129" s="611">
        <v>0.150870619930705</v>
      </c>
      <c r="AA129" s="301" t="s">
        <v>931</v>
      </c>
      <c r="AB129" s="302">
        <v>2104</v>
      </c>
      <c r="AC129" s="302" t="s">
        <v>645</v>
      </c>
      <c r="AD129" s="1" t="s">
        <v>104</v>
      </c>
      <c r="AE129" s="351" t="s">
        <v>218</v>
      </c>
    </row>
    <row r="130" spans="2:31" x14ac:dyDescent="0.3">
      <c r="B130" s="298" t="s">
        <v>905</v>
      </c>
      <c r="C130" s="285" t="s">
        <v>905</v>
      </c>
      <c r="D130" s="288" t="s">
        <v>19</v>
      </c>
      <c r="E130" s="289" t="s">
        <v>74</v>
      </c>
      <c r="F130" s="289">
        <v>54</v>
      </c>
      <c r="G130" s="289">
        <v>160</v>
      </c>
      <c r="H130" s="290">
        <v>3.9</v>
      </c>
      <c r="I130" s="445" t="s">
        <v>1</v>
      </c>
      <c r="J130" s="445" t="s">
        <v>576</v>
      </c>
      <c r="K130" s="286">
        <v>73</v>
      </c>
      <c r="L130" s="287" t="s">
        <v>82</v>
      </c>
      <c r="M130" s="291">
        <v>30</v>
      </c>
      <c r="N130" s="291" t="s">
        <v>24</v>
      </c>
      <c r="O130" s="291" t="s">
        <v>21</v>
      </c>
      <c r="P130" s="292">
        <v>25</v>
      </c>
      <c r="Q130" s="293" t="s">
        <v>930</v>
      </c>
      <c r="R130" s="396"/>
      <c r="S130" s="297" t="s">
        <v>44</v>
      </c>
      <c r="T130" s="297" t="s">
        <v>819</v>
      </c>
      <c r="U130" s="523">
        <v>2.9381379151689107</v>
      </c>
      <c r="V130" s="523">
        <v>2.3056234440872276</v>
      </c>
      <c r="W130" s="523"/>
      <c r="X130" s="523">
        <v>2.1841242536857939</v>
      </c>
      <c r="Y130" s="523">
        <v>1.9651875752911474</v>
      </c>
      <c r="Z130" s="611">
        <v>2.4834597584549258</v>
      </c>
      <c r="AA130" s="301" t="s">
        <v>932</v>
      </c>
      <c r="AB130" s="302">
        <v>2104</v>
      </c>
      <c r="AC130" s="302" t="s">
        <v>645</v>
      </c>
      <c r="AD130" s="1" t="s">
        <v>104</v>
      </c>
      <c r="AE130" s="351" t="s">
        <v>218</v>
      </c>
    </row>
    <row r="131" spans="2:31" x14ac:dyDescent="0.3">
      <c r="B131" s="298" t="s">
        <v>906</v>
      </c>
      <c r="C131" s="285" t="s">
        <v>906</v>
      </c>
      <c r="D131" s="288" t="s">
        <v>19</v>
      </c>
      <c r="E131" s="289" t="s">
        <v>74</v>
      </c>
      <c r="F131" s="289">
        <v>54</v>
      </c>
      <c r="G131" s="289">
        <v>160</v>
      </c>
      <c r="H131" s="290">
        <v>3.9</v>
      </c>
      <c r="I131" s="445" t="s">
        <v>1</v>
      </c>
      <c r="J131" s="445" t="s">
        <v>576</v>
      </c>
      <c r="K131" s="286">
        <v>91</v>
      </c>
      <c r="L131" s="287" t="s">
        <v>106</v>
      </c>
      <c r="M131" s="291">
        <v>30</v>
      </c>
      <c r="N131" s="291" t="s">
        <v>24</v>
      </c>
      <c r="O131" s="291" t="s">
        <v>21</v>
      </c>
      <c r="P131" s="292">
        <v>25</v>
      </c>
      <c r="Q131" s="293" t="s">
        <v>930</v>
      </c>
      <c r="R131" s="396"/>
      <c r="S131" s="297" t="s">
        <v>44</v>
      </c>
      <c r="T131" s="297" t="s">
        <v>819</v>
      </c>
      <c r="U131" s="523">
        <v>0.9863223055987298</v>
      </c>
      <c r="V131" s="523">
        <v>0.65834209043425651</v>
      </c>
      <c r="W131" s="523"/>
      <c r="X131" s="523">
        <v>0.92824101987370389</v>
      </c>
      <c r="Y131" s="523">
        <v>0.48642582848745242</v>
      </c>
      <c r="Z131" s="611">
        <v>0.52341279112896377</v>
      </c>
      <c r="AA131" s="301" t="s">
        <v>932</v>
      </c>
      <c r="AB131" s="302">
        <v>2104</v>
      </c>
      <c r="AC131" s="302" t="s">
        <v>645</v>
      </c>
      <c r="AD131" s="1" t="s">
        <v>104</v>
      </c>
      <c r="AE131" s="351" t="s">
        <v>218</v>
      </c>
    </row>
    <row r="132" spans="2:31" x14ac:dyDescent="0.3">
      <c r="B132" s="298" t="s">
        <v>907</v>
      </c>
      <c r="C132" s="285" t="s">
        <v>907</v>
      </c>
      <c r="D132" s="288" t="s">
        <v>19</v>
      </c>
      <c r="E132" s="289" t="s">
        <v>74</v>
      </c>
      <c r="F132" s="289">
        <v>54</v>
      </c>
      <c r="G132" s="289">
        <v>160</v>
      </c>
      <c r="H132" s="290">
        <v>3.9</v>
      </c>
      <c r="I132" s="445" t="s">
        <v>81</v>
      </c>
      <c r="J132" s="445" t="s">
        <v>576</v>
      </c>
      <c r="K132" s="286">
        <v>2.5</v>
      </c>
      <c r="L132" s="287" t="s">
        <v>31</v>
      </c>
      <c r="M132" s="291">
        <v>190</v>
      </c>
      <c r="N132" s="291" t="s">
        <v>24</v>
      </c>
      <c r="O132" s="291" t="s">
        <v>21</v>
      </c>
      <c r="P132" s="292">
        <v>25</v>
      </c>
      <c r="Q132" s="293" t="s">
        <v>930</v>
      </c>
      <c r="R132" s="396"/>
      <c r="S132" s="297" t="s">
        <v>44</v>
      </c>
      <c r="T132" s="297" t="s">
        <v>819</v>
      </c>
      <c r="U132" s="523">
        <v>0.68705070781919397</v>
      </c>
      <c r="V132" s="523">
        <v>8.9210155486315751E-2</v>
      </c>
      <c r="W132" s="523"/>
      <c r="X132" s="523">
        <v>8.8364625268972666E-2</v>
      </c>
      <c r="Y132" s="523">
        <v>0.20660754258137884</v>
      </c>
      <c r="Z132" s="611">
        <v>0.11408032838772826</v>
      </c>
      <c r="AA132" s="301" t="s">
        <v>932</v>
      </c>
      <c r="AB132" s="302">
        <v>2104</v>
      </c>
      <c r="AC132" s="302" t="s">
        <v>645</v>
      </c>
      <c r="AD132" s="1" t="s">
        <v>104</v>
      </c>
      <c r="AE132" s="351" t="s">
        <v>218</v>
      </c>
    </row>
    <row r="133" spans="2:31" x14ac:dyDescent="0.3">
      <c r="B133" s="298" t="s">
        <v>0</v>
      </c>
      <c r="C133" s="285" t="s">
        <v>1173</v>
      </c>
      <c r="D133" s="288" t="s">
        <v>19</v>
      </c>
      <c r="E133" s="289" t="s">
        <v>20</v>
      </c>
      <c r="F133" s="289">
        <v>50.4</v>
      </c>
      <c r="G133" s="289">
        <v>260</v>
      </c>
      <c r="H133" s="290">
        <v>8.35</v>
      </c>
      <c r="I133" s="445" t="s">
        <v>0</v>
      </c>
      <c r="J133" s="445" t="s">
        <v>645</v>
      </c>
      <c r="K133" s="286">
        <v>9.85</v>
      </c>
      <c r="L133" s="287" t="s">
        <v>31</v>
      </c>
      <c r="M133" s="291">
        <v>332</v>
      </c>
      <c r="N133" s="291" t="s">
        <v>949</v>
      </c>
      <c r="O133" s="291" t="s">
        <v>21</v>
      </c>
      <c r="P133" s="292" t="s">
        <v>950</v>
      </c>
      <c r="Q133" s="293" t="s">
        <v>930</v>
      </c>
      <c r="R133" s="463">
        <v>14.67</v>
      </c>
      <c r="S133" s="297" t="s">
        <v>44</v>
      </c>
      <c r="T133" s="297" t="s">
        <v>819</v>
      </c>
      <c r="U133" s="523">
        <v>6.9030980481892268</v>
      </c>
      <c r="V133" s="464">
        <v>2.1879447487165751E-3</v>
      </c>
      <c r="W133" s="523">
        <v>7.5988239575692633</v>
      </c>
      <c r="X133" s="523"/>
      <c r="Y133" s="465">
        <v>1.0433790046232514E-6</v>
      </c>
      <c r="Z133" s="611"/>
      <c r="AA133" s="301" t="s">
        <v>951</v>
      </c>
      <c r="AB133" s="302">
        <v>2104</v>
      </c>
      <c r="AC133" s="302" t="s">
        <v>645</v>
      </c>
      <c r="AD133" s="1" t="s">
        <v>104</v>
      </c>
      <c r="AE133" s="351" t="s">
        <v>218</v>
      </c>
    </row>
    <row r="134" spans="2:31" x14ac:dyDescent="0.3">
      <c r="B134" s="298" t="s">
        <v>10</v>
      </c>
      <c r="C134" s="285" t="s">
        <v>1174</v>
      </c>
      <c r="D134" s="288" t="s">
        <v>19</v>
      </c>
      <c r="E134" s="289" t="s">
        <v>20</v>
      </c>
      <c r="F134" s="289">
        <v>50.4</v>
      </c>
      <c r="G134" s="289">
        <v>260</v>
      </c>
      <c r="H134" s="290">
        <v>8.35</v>
      </c>
      <c r="I134" s="445" t="s">
        <v>10</v>
      </c>
      <c r="J134" s="445" t="s">
        <v>576</v>
      </c>
      <c r="K134" s="286"/>
      <c r="L134" s="287" t="s">
        <v>31</v>
      </c>
      <c r="M134" s="291">
        <v>114</v>
      </c>
      <c r="N134" s="291" t="s">
        <v>949</v>
      </c>
      <c r="O134" s="291" t="s">
        <v>21</v>
      </c>
      <c r="P134" s="292" t="s">
        <v>950</v>
      </c>
      <c r="Q134" s="293" t="s">
        <v>930</v>
      </c>
      <c r="R134" s="396"/>
      <c r="S134" s="297" t="s">
        <v>44</v>
      </c>
      <c r="T134" s="297" t="s">
        <v>819</v>
      </c>
      <c r="U134" s="297"/>
      <c r="V134" s="382"/>
      <c r="W134" s="297"/>
      <c r="X134" s="382"/>
      <c r="Y134" s="382"/>
      <c r="Z134" s="610"/>
      <c r="AA134" s="502" t="s">
        <v>951</v>
      </c>
      <c r="AB134" s="302">
        <v>2104</v>
      </c>
      <c r="AC134" s="302" t="s">
        <v>645</v>
      </c>
      <c r="AD134" s="1" t="s">
        <v>104</v>
      </c>
      <c r="AE134" s="351" t="s">
        <v>218</v>
      </c>
    </row>
    <row r="135" spans="2:31" x14ac:dyDescent="0.3">
      <c r="B135" s="298" t="s">
        <v>952</v>
      </c>
      <c r="C135" s="285" t="s">
        <v>952</v>
      </c>
      <c r="D135" s="288" t="s">
        <v>19</v>
      </c>
      <c r="E135" s="289" t="s">
        <v>20</v>
      </c>
      <c r="F135" s="289">
        <v>56.6</v>
      </c>
      <c r="G135" s="289"/>
      <c r="H135" s="290">
        <v>13.2</v>
      </c>
      <c r="I135" s="445" t="s">
        <v>81</v>
      </c>
      <c r="J135" s="445" t="s">
        <v>645</v>
      </c>
      <c r="K135" s="286">
        <v>20</v>
      </c>
      <c r="L135" s="287" t="s">
        <v>31</v>
      </c>
      <c r="M135" s="291">
        <v>182</v>
      </c>
      <c r="N135" s="291" t="s">
        <v>24</v>
      </c>
      <c r="O135" s="291" t="s">
        <v>21</v>
      </c>
      <c r="P135" s="292" t="s">
        <v>950</v>
      </c>
      <c r="Q135" s="293" t="s">
        <v>930</v>
      </c>
      <c r="R135" s="396"/>
      <c r="S135" s="297" t="s">
        <v>44</v>
      </c>
      <c r="T135" s="297" t="s">
        <v>819</v>
      </c>
      <c r="U135" s="523">
        <v>5.9602555439999998</v>
      </c>
      <c r="V135" s="523"/>
      <c r="W135" s="523">
        <v>8.8682162000000009</v>
      </c>
      <c r="X135" s="382"/>
      <c r="Y135" s="382"/>
      <c r="Z135" s="610"/>
      <c r="AA135" s="301" t="s">
        <v>969</v>
      </c>
      <c r="AB135" s="302">
        <v>2104</v>
      </c>
      <c r="AC135" s="302" t="s">
        <v>645</v>
      </c>
      <c r="AD135" s="1" t="s">
        <v>104</v>
      </c>
      <c r="AE135" s="351" t="s">
        <v>218</v>
      </c>
    </row>
    <row r="136" spans="2:31" x14ac:dyDescent="0.3">
      <c r="B136" s="298" t="s">
        <v>953</v>
      </c>
      <c r="C136" s="285" t="s">
        <v>953</v>
      </c>
      <c r="D136" s="288" t="s">
        <v>19</v>
      </c>
      <c r="E136" s="289" t="s">
        <v>20</v>
      </c>
      <c r="F136" s="289">
        <v>56.6</v>
      </c>
      <c r="G136" s="289"/>
      <c r="H136" s="290">
        <v>13.2</v>
      </c>
      <c r="I136" s="445" t="s">
        <v>1</v>
      </c>
      <c r="J136" s="445" t="s">
        <v>576</v>
      </c>
      <c r="K136" s="286" t="s">
        <v>961</v>
      </c>
      <c r="L136" s="287" t="s">
        <v>31</v>
      </c>
      <c r="M136" s="291">
        <v>182</v>
      </c>
      <c r="N136" s="291" t="s">
        <v>24</v>
      </c>
      <c r="O136" s="291" t="s">
        <v>21</v>
      </c>
      <c r="P136" s="292" t="s">
        <v>950</v>
      </c>
      <c r="Q136" s="293" t="s">
        <v>930</v>
      </c>
      <c r="R136" s="396"/>
      <c r="S136" s="297" t="s">
        <v>44</v>
      </c>
      <c r="T136" s="297" t="s">
        <v>819</v>
      </c>
      <c r="U136" s="523">
        <v>3.9335357009999998</v>
      </c>
      <c r="V136" s="523"/>
      <c r="W136" s="523">
        <v>3.5212117300000001</v>
      </c>
      <c r="X136" s="382"/>
      <c r="Y136" s="382"/>
      <c r="Z136" s="610"/>
      <c r="AA136" s="301" t="s">
        <v>969</v>
      </c>
      <c r="AB136" s="302">
        <v>2104</v>
      </c>
      <c r="AC136" s="302" t="s">
        <v>645</v>
      </c>
      <c r="AD136" s="1" t="s">
        <v>104</v>
      </c>
      <c r="AE136" s="351" t="s">
        <v>218</v>
      </c>
    </row>
    <row r="137" spans="2:31" x14ac:dyDescent="0.3">
      <c r="B137" s="298" t="s">
        <v>954</v>
      </c>
      <c r="C137" s="285" t="s">
        <v>954</v>
      </c>
      <c r="D137" s="288" t="s">
        <v>19</v>
      </c>
      <c r="E137" s="289" t="s">
        <v>20</v>
      </c>
      <c r="F137" s="289">
        <v>56.6</v>
      </c>
      <c r="G137" s="289"/>
      <c r="H137" s="290"/>
      <c r="I137" s="445" t="s">
        <v>968</v>
      </c>
      <c r="J137" s="445" t="s">
        <v>645</v>
      </c>
      <c r="K137" s="286"/>
      <c r="L137" s="287" t="s">
        <v>31</v>
      </c>
      <c r="M137" s="291">
        <v>182</v>
      </c>
      <c r="N137" s="291" t="s">
        <v>24</v>
      </c>
      <c r="O137" s="291" t="s">
        <v>21</v>
      </c>
      <c r="P137" s="292" t="s">
        <v>950</v>
      </c>
      <c r="Q137" s="293" t="s">
        <v>930</v>
      </c>
      <c r="R137" s="396"/>
      <c r="S137" s="297" t="s">
        <v>44</v>
      </c>
      <c r="T137" s="297" t="s">
        <v>819</v>
      </c>
      <c r="U137" s="523"/>
      <c r="V137" s="523"/>
      <c r="W137" s="523"/>
      <c r="X137" s="382"/>
      <c r="Y137" s="382"/>
      <c r="Z137" s="610"/>
      <c r="AA137" s="502" t="s">
        <v>969</v>
      </c>
      <c r="AB137" s="302">
        <v>2104</v>
      </c>
      <c r="AC137" s="302" t="s">
        <v>645</v>
      </c>
      <c r="AD137" s="1" t="s">
        <v>104</v>
      </c>
      <c r="AE137" s="351" t="s">
        <v>218</v>
      </c>
    </row>
    <row r="138" spans="2:31" x14ac:dyDescent="0.3">
      <c r="B138" s="298" t="s">
        <v>955</v>
      </c>
      <c r="C138" s="285" t="s">
        <v>955</v>
      </c>
      <c r="D138" s="288" t="s">
        <v>19</v>
      </c>
      <c r="E138" s="289" t="s">
        <v>74</v>
      </c>
      <c r="F138" s="289">
        <v>57.5</v>
      </c>
      <c r="G138" s="289">
        <v>160</v>
      </c>
      <c r="H138" s="290">
        <v>2.2599999999999998</v>
      </c>
      <c r="I138" s="445" t="s">
        <v>81</v>
      </c>
      <c r="J138" s="445" t="s">
        <v>645</v>
      </c>
      <c r="K138" s="286">
        <v>20</v>
      </c>
      <c r="L138" s="287" t="s">
        <v>31</v>
      </c>
      <c r="M138" s="291">
        <v>182</v>
      </c>
      <c r="N138" s="291" t="s">
        <v>24</v>
      </c>
      <c r="O138" s="291" t="s">
        <v>21</v>
      </c>
      <c r="P138" s="292" t="s">
        <v>950</v>
      </c>
      <c r="Q138" s="293" t="s">
        <v>930</v>
      </c>
      <c r="R138" s="396"/>
      <c r="S138" s="297" t="s">
        <v>44</v>
      </c>
      <c r="T138" s="297" t="s">
        <v>819</v>
      </c>
      <c r="U138" s="523">
        <v>2.4774629090000002</v>
      </c>
      <c r="V138" s="523"/>
      <c r="W138" s="523">
        <v>2.6681705199999999</v>
      </c>
      <c r="X138" s="382"/>
      <c r="Y138" s="382"/>
      <c r="Z138" s="610"/>
      <c r="AA138" s="502" t="s">
        <v>969</v>
      </c>
      <c r="AB138" s="302">
        <v>2104</v>
      </c>
      <c r="AC138" s="302" t="s">
        <v>645</v>
      </c>
      <c r="AD138" s="1" t="s">
        <v>104</v>
      </c>
      <c r="AE138" s="351" t="s">
        <v>218</v>
      </c>
    </row>
    <row r="139" spans="2:31" x14ac:dyDescent="0.3">
      <c r="B139" s="298" t="s">
        <v>956</v>
      </c>
      <c r="C139" s="285" t="s">
        <v>956</v>
      </c>
      <c r="D139" s="288" t="s">
        <v>19</v>
      </c>
      <c r="E139" s="289" t="s">
        <v>74</v>
      </c>
      <c r="F139" s="289">
        <v>57.5</v>
      </c>
      <c r="G139" s="289">
        <v>160</v>
      </c>
      <c r="H139" s="290">
        <v>2.2599999999999998</v>
      </c>
      <c r="I139" s="445" t="s">
        <v>1</v>
      </c>
      <c r="J139" s="445" t="s">
        <v>576</v>
      </c>
      <c r="K139" s="286" t="s">
        <v>962</v>
      </c>
      <c r="L139" s="287" t="s">
        <v>31</v>
      </c>
      <c r="M139" s="291">
        <v>182</v>
      </c>
      <c r="N139" s="291" t="s">
        <v>24</v>
      </c>
      <c r="O139" s="291" t="s">
        <v>21</v>
      </c>
      <c r="P139" s="292" t="s">
        <v>950</v>
      </c>
      <c r="Q139" s="293" t="s">
        <v>930</v>
      </c>
      <c r="R139" s="396"/>
      <c r="S139" s="297" t="s">
        <v>44</v>
      </c>
      <c r="T139" s="297" t="s">
        <v>819</v>
      </c>
      <c r="U139" s="523">
        <v>2.1014049090000002</v>
      </c>
      <c r="V139" s="523"/>
      <c r="W139" s="523">
        <v>0.23022208</v>
      </c>
      <c r="X139" s="382"/>
      <c r="Y139" s="382"/>
      <c r="Z139" s="610"/>
      <c r="AA139" s="502" t="s">
        <v>969</v>
      </c>
      <c r="AB139" s="302">
        <v>2104</v>
      </c>
      <c r="AC139" s="302" t="s">
        <v>645</v>
      </c>
      <c r="AD139" s="1" t="s">
        <v>104</v>
      </c>
      <c r="AE139" s="351" t="s">
        <v>218</v>
      </c>
    </row>
    <row r="140" spans="2:31" x14ac:dyDescent="0.3">
      <c r="B140" s="298" t="s">
        <v>957</v>
      </c>
      <c r="C140" s="285" t="s">
        <v>957</v>
      </c>
      <c r="D140" s="288" t="s">
        <v>19</v>
      </c>
      <c r="E140" s="289" t="s">
        <v>74</v>
      </c>
      <c r="F140" s="289">
        <v>57.5</v>
      </c>
      <c r="G140" s="289">
        <v>160</v>
      </c>
      <c r="H140" s="290"/>
      <c r="I140" s="445" t="s">
        <v>968</v>
      </c>
      <c r="J140" s="445" t="s">
        <v>645</v>
      </c>
      <c r="K140" s="286"/>
      <c r="L140" s="287" t="s">
        <v>31</v>
      </c>
      <c r="M140" s="291">
        <v>182</v>
      </c>
      <c r="N140" s="291" t="s">
        <v>24</v>
      </c>
      <c r="O140" s="291" t="s">
        <v>21</v>
      </c>
      <c r="P140" s="292" t="s">
        <v>950</v>
      </c>
      <c r="Q140" s="293" t="s">
        <v>930</v>
      </c>
      <c r="R140" s="396"/>
      <c r="S140" s="297" t="s">
        <v>44</v>
      </c>
      <c r="T140" s="297" t="s">
        <v>819</v>
      </c>
      <c r="U140" s="523"/>
      <c r="V140" s="523"/>
      <c r="W140" s="523"/>
      <c r="X140" s="382"/>
      <c r="Y140" s="382"/>
      <c r="Z140" s="610"/>
      <c r="AA140" s="502" t="s">
        <v>969</v>
      </c>
      <c r="AB140" s="302">
        <v>2104</v>
      </c>
      <c r="AC140" s="302" t="s">
        <v>645</v>
      </c>
      <c r="AD140" s="1" t="s">
        <v>104</v>
      </c>
      <c r="AE140" s="351" t="s">
        <v>218</v>
      </c>
    </row>
    <row r="141" spans="2:31" x14ac:dyDescent="0.3">
      <c r="B141" s="298" t="s">
        <v>958</v>
      </c>
      <c r="C141" s="285" t="s">
        <v>958</v>
      </c>
      <c r="D141" s="288" t="s">
        <v>28</v>
      </c>
      <c r="E141" s="289" t="s">
        <v>20</v>
      </c>
      <c r="F141" s="289">
        <v>63</v>
      </c>
      <c r="G141" s="289">
        <v>306</v>
      </c>
      <c r="H141" s="290">
        <v>26.7</v>
      </c>
      <c r="I141" s="445" t="s">
        <v>968</v>
      </c>
      <c r="J141" s="445" t="s">
        <v>645</v>
      </c>
      <c r="K141" s="286"/>
      <c r="L141" s="287" t="s">
        <v>31</v>
      </c>
      <c r="M141" s="291">
        <v>182</v>
      </c>
      <c r="N141" s="291" t="s">
        <v>24</v>
      </c>
      <c r="O141" s="291" t="s">
        <v>21</v>
      </c>
      <c r="P141" s="292" t="s">
        <v>950</v>
      </c>
      <c r="Q141" s="293" t="s">
        <v>930</v>
      </c>
      <c r="R141" s="396"/>
      <c r="S141" s="297" t="s">
        <v>44</v>
      </c>
      <c r="T141" s="297" t="s">
        <v>819</v>
      </c>
      <c r="U141" s="523"/>
      <c r="V141" s="523"/>
      <c r="W141" s="523"/>
      <c r="X141" s="382"/>
      <c r="Y141" s="382"/>
      <c r="Z141" s="610"/>
      <c r="AA141" s="502" t="s">
        <v>969</v>
      </c>
      <c r="AB141" s="302">
        <v>2104</v>
      </c>
      <c r="AC141" s="302" t="s">
        <v>645</v>
      </c>
      <c r="AD141" s="1" t="s">
        <v>104</v>
      </c>
      <c r="AE141" s="351" t="s">
        <v>218</v>
      </c>
    </row>
    <row r="142" spans="2:31" x14ac:dyDescent="0.3">
      <c r="B142" s="298" t="s">
        <v>959</v>
      </c>
      <c r="C142" s="285" t="s">
        <v>959</v>
      </c>
      <c r="D142" s="288" t="s">
        <v>28</v>
      </c>
      <c r="E142" s="289" t="s">
        <v>20</v>
      </c>
      <c r="F142" s="289">
        <v>63</v>
      </c>
      <c r="G142" s="289">
        <v>306</v>
      </c>
      <c r="H142" s="290">
        <v>26.7</v>
      </c>
      <c r="I142" s="445" t="s">
        <v>1</v>
      </c>
      <c r="J142" s="445" t="s">
        <v>576</v>
      </c>
      <c r="K142" s="286" t="s">
        <v>963</v>
      </c>
      <c r="L142" s="287" t="s">
        <v>31</v>
      </c>
      <c r="M142" s="291">
        <v>182</v>
      </c>
      <c r="N142" s="291" t="s">
        <v>24</v>
      </c>
      <c r="O142" s="291" t="s">
        <v>21</v>
      </c>
      <c r="P142" s="292" t="s">
        <v>950</v>
      </c>
      <c r="Q142" s="293" t="s">
        <v>930</v>
      </c>
      <c r="R142" s="396"/>
      <c r="S142" s="297" t="s">
        <v>44</v>
      </c>
      <c r="T142" s="297" t="s">
        <v>819</v>
      </c>
      <c r="U142" s="523">
        <v>7.1676403300000002</v>
      </c>
      <c r="V142" s="523"/>
      <c r="W142" s="523">
        <v>11.121378200000001</v>
      </c>
      <c r="X142" s="382"/>
      <c r="Y142" s="382"/>
      <c r="Z142" s="610"/>
      <c r="AA142" s="301" t="s">
        <v>969</v>
      </c>
      <c r="AB142" s="302">
        <v>2104</v>
      </c>
      <c r="AC142" s="302" t="s">
        <v>645</v>
      </c>
      <c r="AD142" s="1" t="s">
        <v>104</v>
      </c>
      <c r="AE142" s="351" t="s">
        <v>218</v>
      </c>
    </row>
    <row r="143" spans="2:31" x14ac:dyDescent="0.3">
      <c r="B143" s="298" t="s">
        <v>1008</v>
      </c>
      <c r="C143" s="285" t="s">
        <v>1175</v>
      </c>
      <c r="D143" s="288" t="s">
        <v>19</v>
      </c>
      <c r="E143" s="289" t="s">
        <v>20</v>
      </c>
      <c r="F143" s="289">
        <v>51</v>
      </c>
      <c r="G143" s="289">
        <v>321</v>
      </c>
      <c r="H143" s="290"/>
      <c r="I143" s="445" t="s">
        <v>81</v>
      </c>
      <c r="J143" s="445" t="s">
        <v>645</v>
      </c>
      <c r="K143" s="286">
        <v>11.15</v>
      </c>
      <c r="L143" s="287" t="s">
        <v>31</v>
      </c>
      <c r="M143" s="291">
        <v>365</v>
      </c>
      <c r="N143" s="291" t="s">
        <v>24</v>
      </c>
      <c r="O143" s="291" t="s">
        <v>21</v>
      </c>
      <c r="P143" s="292" t="s">
        <v>950</v>
      </c>
      <c r="Q143" s="293" t="s">
        <v>930</v>
      </c>
      <c r="R143" s="396">
        <v>14.1</v>
      </c>
      <c r="S143" s="297" t="s">
        <v>216</v>
      </c>
      <c r="T143" s="297" t="s">
        <v>819</v>
      </c>
      <c r="U143" s="523">
        <v>3.0003509711083955</v>
      </c>
      <c r="V143" s="523">
        <v>0.17719625647312345</v>
      </c>
      <c r="W143" s="523">
        <v>6.015750036896196</v>
      </c>
      <c r="X143" s="523"/>
      <c r="Y143" s="523">
        <v>0.14775474173608552</v>
      </c>
      <c r="Z143" s="611">
        <v>0.34791514426600861</v>
      </c>
      <c r="AA143" s="301" t="s">
        <v>1009</v>
      </c>
      <c r="AB143" s="302">
        <v>2104</v>
      </c>
      <c r="AC143" s="302" t="s">
        <v>645</v>
      </c>
      <c r="AD143" s="1" t="s">
        <v>104</v>
      </c>
      <c r="AE143" s="351" t="s">
        <v>218</v>
      </c>
    </row>
    <row r="144" spans="2:31" x14ac:dyDescent="0.3">
      <c r="B144" s="298" t="s">
        <v>983</v>
      </c>
      <c r="C144" s="285" t="s">
        <v>1176</v>
      </c>
      <c r="D144" s="288" t="s">
        <v>19</v>
      </c>
      <c r="E144" s="289" t="s">
        <v>20</v>
      </c>
      <c r="F144" s="289">
        <v>51</v>
      </c>
      <c r="G144" s="289">
        <v>321</v>
      </c>
      <c r="H144" s="290"/>
      <c r="I144" s="445" t="s">
        <v>10</v>
      </c>
      <c r="J144" s="445" t="s">
        <v>576</v>
      </c>
      <c r="K144" s="286" t="s">
        <v>1001</v>
      </c>
      <c r="L144" s="287" t="s">
        <v>31</v>
      </c>
      <c r="M144" s="291">
        <v>365</v>
      </c>
      <c r="N144" s="291" t="s">
        <v>24</v>
      </c>
      <c r="O144" s="291" t="s">
        <v>21</v>
      </c>
      <c r="P144" s="292" t="s">
        <v>950</v>
      </c>
      <c r="Q144" s="293" t="s">
        <v>930</v>
      </c>
      <c r="R144" s="396">
        <v>14.1</v>
      </c>
      <c r="S144" s="297" t="s">
        <v>216</v>
      </c>
      <c r="T144" s="297" t="s">
        <v>819</v>
      </c>
      <c r="U144" s="523">
        <v>3.099596999190128</v>
      </c>
      <c r="V144" s="523">
        <v>0.1651407450776238</v>
      </c>
      <c r="W144" s="523">
        <v>15.629265236029832</v>
      </c>
      <c r="X144" s="523"/>
      <c r="Y144" s="523">
        <v>1.1486575841335519E-2</v>
      </c>
      <c r="Z144" s="611">
        <v>0.36965244155972565</v>
      </c>
      <c r="AA144" s="301" t="s">
        <v>1009</v>
      </c>
      <c r="AB144" s="302">
        <v>2104</v>
      </c>
      <c r="AC144" s="302" t="s">
        <v>645</v>
      </c>
      <c r="AD144" s="1" t="s">
        <v>104</v>
      </c>
      <c r="AE144" s="351" t="s">
        <v>218</v>
      </c>
    </row>
    <row r="145" spans="1:31" x14ac:dyDescent="0.3">
      <c r="B145" s="298" t="s">
        <v>1010</v>
      </c>
      <c r="C145" s="285" t="s">
        <v>1010</v>
      </c>
      <c r="D145" s="288" t="s">
        <v>19</v>
      </c>
      <c r="E145" s="289" t="s">
        <v>74</v>
      </c>
      <c r="F145" s="289">
        <v>50.2</v>
      </c>
      <c r="G145" s="289">
        <v>143</v>
      </c>
      <c r="H145" s="290">
        <v>1.6</v>
      </c>
      <c r="I145" s="445" t="s">
        <v>81</v>
      </c>
      <c r="J145" s="445" t="s">
        <v>645</v>
      </c>
      <c r="K145" s="286"/>
      <c r="L145" s="287" t="s">
        <v>31</v>
      </c>
      <c r="M145" s="291">
        <v>365</v>
      </c>
      <c r="N145" s="291" t="s">
        <v>24</v>
      </c>
      <c r="O145" s="291" t="s">
        <v>21</v>
      </c>
      <c r="P145" s="292"/>
      <c r="Q145" s="839" t="s">
        <v>1233</v>
      </c>
      <c r="R145" s="396"/>
      <c r="S145" s="297" t="s">
        <v>216</v>
      </c>
      <c r="T145" s="297" t="s">
        <v>819</v>
      </c>
      <c r="U145" s="297">
        <v>0.73599999999999999</v>
      </c>
      <c r="V145" s="382">
        <v>4.5899999999999996E-2</v>
      </c>
      <c r="W145" s="297">
        <v>0.315</v>
      </c>
      <c r="X145" s="382">
        <v>7.8200000000000006E-2</v>
      </c>
      <c r="Y145" s="382">
        <v>5.1599999999999997E-3</v>
      </c>
      <c r="Z145" s="610">
        <v>7.7700000000000009E-3</v>
      </c>
      <c r="AA145" s="301" t="s">
        <v>1047</v>
      </c>
      <c r="AB145" s="302">
        <v>2104</v>
      </c>
      <c r="AC145" s="302" t="s">
        <v>645</v>
      </c>
      <c r="AD145" s="1" t="s">
        <v>104</v>
      </c>
      <c r="AE145" s="351" t="s">
        <v>218</v>
      </c>
    </row>
    <row r="146" spans="1:31" x14ac:dyDescent="0.3">
      <c r="B146" s="298" t="s">
        <v>1011</v>
      </c>
      <c r="C146" s="285" t="s">
        <v>1011</v>
      </c>
      <c r="D146" s="288" t="s">
        <v>19</v>
      </c>
      <c r="E146" s="289" t="s">
        <v>74</v>
      </c>
      <c r="F146" s="289">
        <v>54.8</v>
      </c>
      <c r="G146" s="289">
        <v>146</v>
      </c>
      <c r="H146" s="290">
        <v>3.1</v>
      </c>
      <c r="I146" s="445" t="s">
        <v>81</v>
      </c>
      <c r="J146" s="445" t="s">
        <v>645</v>
      </c>
      <c r="K146" s="286"/>
      <c r="L146" s="287" t="s">
        <v>31</v>
      </c>
      <c r="M146" s="291">
        <v>365</v>
      </c>
      <c r="N146" s="291" t="s">
        <v>24</v>
      </c>
      <c r="O146" s="291" t="s">
        <v>21</v>
      </c>
      <c r="P146" s="292"/>
      <c r="Q146" s="839" t="s">
        <v>1233</v>
      </c>
      <c r="R146" s="396"/>
      <c r="S146" s="297" t="s">
        <v>216</v>
      </c>
      <c r="T146" s="297" t="s">
        <v>819</v>
      </c>
      <c r="U146" s="297">
        <v>1.46</v>
      </c>
      <c r="V146" s="382">
        <v>6.9599999999999995E-2</v>
      </c>
      <c r="W146" s="382">
        <v>1.1499999999999999</v>
      </c>
      <c r="X146" s="382">
        <v>0.183</v>
      </c>
      <c r="Y146" s="382">
        <v>7.389999999999999E-3</v>
      </c>
      <c r="Z146" s="610">
        <v>8.9200000000000008E-3</v>
      </c>
      <c r="AA146" s="301" t="s">
        <v>1047</v>
      </c>
      <c r="AB146" s="302">
        <v>2104</v>
      </c>
      <c r="AC146" s="302" t="s">
        <v>645</v>
      </c>
      <c r="AD146" s="1" t="s">
        <v>104</v>
      </c>
      <c r="AE146" s="351" t="s">
        <v>218</v>
      </c>
    </row>
    <row r="147" spans="1:31" x14ac:dyDescent="0.3">
      <c r="B147" s="298" t="s">
        <v>1012</v>
      </c>
      <c r="C147" s="285" t="s">
        <v>1012</v>
      </c>
      <c r="D147" s="288" t="s">
        <v>19</v>
      </c>
      <c r="E147" s="289" t="s">
        <v>74</v>
      </c>
      <c r="F147" s="289">
        <v>57.1</v>
      </c>
      <c r="G147" s="289">
        <v>170</v>
      </c>
      <c r="H147" s="290">
        <v>2.4</v>
      </c>
      <c r="I147" s="445" t="s">
        <v>1022</v>
      </c>
      <c r="J147" s="445" t="s">
        <v>1095</v>
      </c>
      <c r="K147" s="286"/>
      <c r="L147" s="287" t="s">
        <v>31</v>
      </c>
      <c r="M147" s="291">
        <v>365</v>
      </c>
      <c r="N147" s="291" t="s">
        <v>24</v>
      </c>
      <c r="O147" s="291" t="s">
        <v>21</v>
      </c>
      <c r="P147" s="292"/>
      <c r="Q147" s="839" t="s">
        <v>1233</v>
      </c>
      <c r="R147" s="396"/>
      <c r="S147" s="297" t="s">
        <v>216</v>
      </c>
      <c r="T147" s="297" t="s">
        <v>819</v>
      </c>
      <c r="U147" s="297">
        <v>1.5699999999999998</v>
      </c>
      <c r="V147" s="297">
        <v>9.8799999999999999E-2</v>
      </c>
      <c r="W147" s="297">
        <v>1.32</v>
      </c>
      <c r="X147" s="297">
        <v>0.316</v>
      </c>
      <c r="Y147" s="297">
        <v>0.20799999999999999</v>
      </c>
      <c r="Z147" s="610">
        <v>0.42900000000000005</v>
      </c>
      <c r="AA147" s="301" t="s">
        <v>1047</v>
      </c>
      <c r="AB147" s="302">
        <v>2104</v>
      </c>
      <c r="AC147" s="302" t="s">
        <v>645</v>
      </c>
      <c r="AD147" s="1" t="s">
        <v>104</v>
      </c>
      <c r="AE147" s="351" t="s">
        <v>218</v>
      </c>
    </row>
    <row r="148" spans="1:31" x14ac:dyDescent="0.3">
      <c r="B148" s="298" t="s">
        <v>1013</v>
      </c>
      <c r="C148" s="285" t="s">
        <v>1013</v>
      </c>
      <c r="D148" s="288" t="s">
        <v>19</v>
      </c>
      <c r="E148" s="289" t="s">
        <v>74</v>
      </c>
      <c r="F148" s="289">
        <v>59.1</v>
      </c>
      <c r="G148" s="289">
        <v>190</v>
      </c>
      <c r="H148" s="290">
        <v>1.4</v>
      </c>
      <c r="I148" s="445" t="s">
        <v>1022</v>
      </c>
      <c r="J148" s="445" t="s">
        <v>1095</v>
      </c>
      <c r="K148" s="286"/>
      <c r="L148" s="287" t="s">
        <v>31</v>
      </c>
      <c r="M148" s="291">
        <v>365</v>
      </c>
      <c r="N148" s="291" t="s">
        <v>24</v>
      </c>
      <c r="O148" s="291" t="s">
        <v>21</v>
      </c>
      <c r="P148" s="292"/>
      <c r="Q148" s="839" t="s">
        <v>1233</v>
      </c>
      <c r="R148" s="396"/>
      <c r="S148" s="297" t="s">
        <v>216</v>
      </c>
      <c r="T148" s="297" t="s">
        <v>819</v>
      </c>
      <c r="U148" s="297">
        <v>0.96900000000000008</v>
      </c>
      <c r="V148" s="297">
        <v>7.3599999999999999E-2</v>
      </c>
      <c r="W148" s="297">
        <v>1.7399999999999998</v>
      </c>
      <c r="X148" s="297">
        <v>0.30099999999999999</v>
      </c>
      <c r="Y148" s="297">
        <v>0.30099999999999999</v>
      </c>
      <c r="Z148" s="610">
        <v>0.55500000000000005</v>
      </c>
      <c r="AA148" s="502" t="s">
        <v>1047</v>
      </c>
      <c r="AB148" s="302">
        <v>2104</v>
      </c>
      <c r="AC148" s="302" t="s">
        <v>645</v>
      </c>
      <c r="AD148" s="1" t="s">
        <v>104</v>
      </c>
      <c r="AE148" s="351" t="s">
        <v>218</v>
      </c>
    </row>
    <row r="149" spans="1:31" x14ac:dyDescent="0.3">
      <c r="B149" s="298" t="s">
        <v>1014</v>
      </c>
      <c r="C149" s="285" t="s">
        <v>1014</v>
      </c>
      <c r="D149" s="288" t="s">
        <v>19</v>
      </c>
      <c r="E149" s="289" t="s">
        <v>20</v>
      </c>
      <c r="F149" s="289">
        <v>54.4</v>
      </c>
      <c r="G149" s="289"/>
      <c r="H149" s="290">
        <v>2.2000000000000002</v>
      </c>
      <c r="I149" s="445" t="s">
        <v>1022</v>
      </c>
      <c r="J149" s="445" t="s">
        <v>1095</v>
      </c>
      <c r="K149" s="286"/>
      <c r="L149" s="287" t="s">
        <v>31</v>
      </c>
      <c r="M149" s="291">
        <v>365</v>
      </c>
      <c r="N149" s="291" t="s">
        <v>24</v>
      </c>
      <c r="O149" s="291" t="s">
        <v>21</v>
      </c>
      <c r="P149" s="292"/>
      <c r="Q149" s="839" t="s">
        <v>1233</v>
      </c>
      <c r="R149" s="396"/>
      <c r="S149" s="297" t="s">
        <v>216</v>
      </c>
      <c r="T149" s="297" t="s">
        <v>819</v>
      </c>
      <c r="U149" s="297">
        <v>1.3299999999999998</v>
      </c>
      <c r="V149" s="297">
        <v>9.8299999999999998E-2</v>
      </c>
      <c r="W149" s="297">
        <v>3.2099999999999995</v>
      </c>
      <c r="X149" s="297">
        <v>0.29899999999999999</v>
      </c>
      <c r="Y149" s="297">
        <v>0.311</v>
      </c>
      <c r="Z149" s="610">
        <v>0.52500000000000002</v>
      </c>
      <c r="AA149" s="502" t="s">
        <v>1047</v>
      </c>
      <c r="AB149" s="302">
        <v>2104</v>
      </c>
      <c r="AC149" s="302" t="s">
        <v>645</v>
      </c>
      <c r="AD149" s="1" t="s">
        <v>104</v>
      </c>
      <c r="AE149" s="351" t="s">
        <v>218</v>
      </c>
    </row>
    <row r="150" spans="1:31" ht="15" thickBot="1" x14ac:dyDescent="0.35">
      <c r="B150" s="822" t="s">
        <v>1015</v>
      </c>
      <c r="C150" s="823" t="s">
        <v>1015</v>
      </c>
      <c r="D150" s="824" t="s">
        <v>19</v>
      </c>
      <c r="E150" s="825" t="s">
        <v>20</v>
      </c>
      <c r="F150" s="825">
        <v>70.2</v>
      </c>
      <c r="G150" s="825">
        <v>186</v>
      </c>
      <c r="H150" s="826">
        <v>4.9000000000000004</v>
      </c>
      <c r="I150" s="827" t="s">
        <v>1</v>
      </c>
      <c r="J150" s="827" t="s">
        <v>576</v>
      </c>
      <c r="K150" s="828">
        <v>10</v>
      </c>
      <c r="L150" s="829" t="s">
        <v>31</v>
      </c>
      <c r="M150" s="830">
        <v>365</v>
      </c>
      <c r="N150" s="830" t="s">
        <v>24</v>
      </c>
      <c r="O150" s="830" t="s">
        <v>21</v>
      </c>
      <c r="P150" s="831"/>
      <c r="Q150" s="840" t="s">
        <v>1233</v>
      </c>
      <c r="R150" s="832"/>
      <c r="S150" s="833" t="s">
        <v>216</v>
      </c>
      <c r="T150" s="833" t="s">
        <v>819</v>
      </c>
      <c r="U150" s="833">
        <v>1.55</v>
      </c>
      <c r="V150" s="833">
        <v>0.106</v>
      </c>
      <c r="W150" s="833">
        <v>1.79</v>
      </c>
      <c r="X150" s="833">
        <v>1.53</v>
      </c>
      <c r="Y150" s="833">
        <v>0.22100000000000003</v>
      </c>
      <c r="Z150" s="834">
        <v>0.89300000000000002</v>
      </c>
      <c r="AA150" s="835" t="s">
        <v>1047</v>
      </c>
      <c r="AB150" s="836">
        <v>2104</v>
      </c>
      <c r="AC150" s="836" t="s">
        <v>645</v>
      </c>
      <c r="AD150" s="837" t="s">
        <v>104</v>
      </c>
      <c r="AE150" s="838" t="s">
        <v>218</v>
      </c>
    </row>
    <row r="151" spans="1:31" x14ac:dyDescent="0.3">
      <c r="A151" s="2"/>
      <c r="C151" s="361"/>
      <c r="D151" s="282"/>
      <c r="E151" s="10"/>
      <c r="F151" s="2"/>
      <c r="G151" s="2"/>
      <c r="H151" s="2"/>
      <c r="I151" s="2"/>
      <c r="J151" s="2"/>
      <c r="K151" s="2"/>
      <c r="L151" s="2"/>
      <c r="M151" s="2"/>
      <c r="N151" s="2"/>
      <c r="O151" s="2"/>
      <c r="P151" s="2"/>
      <c r="Q151" s="2"/>
      <c r="R151" s="2"/>
      <c r="S151" s="2"/>
      <c r="T151" s="2"/>
      <c r="U151" s="281"/>
      <c r="V151" s="281"/>
      <c r="W151" s="281"/>
      <c r="X151" s="281"/>
      <c r="Y151" s="281"/>
      <c r="Z151" s="281"/>
      <c r="AA151" s="2"/>
      <c r="AB151" s="2"/>
      <c r="AC151" s="2"/>
      <c r="AD151" s="2"/>
      <c r="AE151" s="2"/>
    </row>
    <row r="152" spans="1:31" x14ac:dyDescent="0.3">
      <c r="B152" s="723" t="s">
        <v>1187</v>
      </c>
      <c r="C152" s="361"/>
      <c r="D152" s="282"/>
      <c r="E152" s="10"/>
    </row>
    <row r="153" spans="1:31" x14ac:dyDescent="0.3">
      <c r="B153" s="723" t="s">
        <v>1142</v>
      </c>
      <c r="C153" s="361"/>
      <c r="D153" s="282"/>
      <c r="E153" s="8"/>
    </row>
    <row r="154" spans="1:31" x14ac:dyDescent="0.3">
      <c r="C154" s="361"/>
      <c r="D154" s="282"/>
      <c r="E154" s="10"/>
    </row>
  </sheetData>
  <sheetProtection algorithmName="SHA-512" hashValue="XSAJVggvhBTPHQ3kdqEBFL9njFMKaEyswe5s2sTTlq1RtBz7ypU6DXnEDz/Y1xtYAq3EEbdNrGAuh8bHwvaPAQ==" saltValue="Q2Kdt+DciOMm/ipPs2TA9Q==" spinCount="100000" sheet="1" autoFilter="0"/>
  <autoFilter ref="B2:AE150"/>
  <dataConsolidate/>
  <hyperlinks>
    <hyperlink ref="AE3" location="'1990_Wilson (b)'!F1" display="R"/>
    <hyperlink ref="AD4" location="'1990_Wilson (b)'!A1" display="DI"/>
    <hyperlink ref="AE4" location="'1990_Wilson (b)'!F1" display="R"/>
    <hyperlink ref="AD5" location="'1990_Wilson (a)'!A1" display="DI"/>
    <hyperlink ref="AE5" location="'1990_Wilson (b)'!F1" display="R"/>
    <hyperlink ref="AD6" location="'1990_Wilson (b)'!A1" display="DI"/>
    <hyperlink ref="AE6" location="'1990_Wilson (b)'!F1" display="R"/>
    <hyperlink ref="AD7" location="'1995_Gray'!A1" display="DI"/>
    <hyperlink ref="AD8" location="'1995_Gray'!A1" display="DI"/>
    <hyperlink ref="AD11" location="'1995_Gray'!A1" display="DI"/>
    <hyperlink ref="AD12" location="'1995_Gray'!A1" display="DI"/>
    <hyperlink ref="AD15" location="'1995_Gray'!A1" display="DI"/>
    <hyperlink ref="AD16" location="'1995_Gray'!A1" display="DI"/>
    <hyperlink ref="AD19" location="'1995_Gray'!A1" display="DI"/>
    <hyperlink ref="AD20" location="'1995_Gray'!A1" display="DI"/>
    <hyperlink ref="AD17" location="'1999_Gray'!A1" display="DI"/>
    <hyperlink ref="AD18" location="'1999_Gray'!A1" display="DI"/>
    <hyperlink ref="AD21" location="'1999_Gray'!A1" display="DI"/>
    <hyperlink ref="AD22" location="'1999_Gray'!A1" display="DI"/>
    <hyperlink ref="AD23" location="'1995_Gray'!A1" display="DI"/>
    <hyperlink ref="AD24" location="'1995_Gray'!A1" display="DI"/>
    <hyperlink ref="AD25" location="'1999_Gray'!A1" display="DI"/>
    <hyperlink ref="AD26" location="'1999_Gray'!A1" display="DI"/>
    <hyperlink ref="AD27" location="'1995_Gray'!A1" display="DI"/>
    <hyperlink ref="AD28" location="'1995_Gray'!A1" display="DI"/>
    <hyperlink ref="AD29" location="'1999_Gray'!A1" display="DI"/>
    <hyperlink ref="AD30" location="'1999_Gray'!A1" display="DI"/>
    <hyperlink ref="AD31" location="'1995_Gray'!A1" display="DI"/>
    <hyperlink ref="AD32" location="'1995_Gray'!A1" display="DI"/>
    <hyperlink ref="AD33" location="'1999_Gray'!A1" display="DI"/>
    <hyperlink ref="AD34" location="'1999_Gray'!A1" display="DI"/>
    <hyperlink ref="AD35" location="'1997_Forsyth'!A1" display="DI"/>
    <hyperlink ref="AD36" location="'1997_Forsyth'!A1" display="DI"/>
    <hyperlink ref="AD37" location="'1997_Forsyth'!A1" display="DI"/>
    <hyperlink ref="AD38" location="'1997_Forsyth'!A1" display="DI"/>
    <hyperlink ref="AD39" location="'1997_Forsyth'!A1" display="DI"/>
    <hyperlink ref="AD50" location="'1997_Forsyth'!A1" display="DI"/>
    <hyperlink ref="AD51" location="'1998_Serrano'!A1" display="DI"/>
    <hyperlink ref="AD52" location="'1998_Serrano'!A1" display="DI"/>
    <hyperlink ref="AD53" location="'1999_Glatz'!A1" display="DI"/>
    <hyperlink ref="AD54" location="'1999_Glatz'!A1" display="DI"/>
    <hyperlink ref="AD55" location="'1999_Glatz'!A1" display="DI"/>
    <hyperlink ref="AD56" location="'1999_Glatz'!A1" display="DI"/>
    <hyperlink ref="AD57" location="'1999_Glatz'!A1" display="DI"/>
    <hyperlink ref="AD58" location="'1999_Glatz'!A1" display="DI"/>
    <hyperlink ref="AD76" location="'2006_Quiñones'!A1" display="DI"/>
    <hyperlink ref="AD77" location="'2006_Quiñones'!A1" display="DI"/>
    <hyperlink ref="AD78" location="'2006_Quiñones'!A1" display="DI"/>
    <hyperlink ref="AD79" location="'2007_Roudil'!A1" display="DI"/>
    <hyperlink ref="AD80" location="'2007_Roudil'!A1" display="DI"/>
    <hyperlink ref="AD81" location="'2007_Roudil'!A1" display="DI"/>
    <hyperlink ref="AD82" location="'2007_Roudil'!A1" display="DI"/>
    <hyperlink ref="AD83" location="'2007_Roudil'!A1" display="DI"/>
    <hyperlink ref="AD85" location="'2007_Roudil'!A1" display="DI"/>
    <hyperlink ref="AD84" location="'2007_Roudil'!A1" display="DI"/>
    <hyperlink ref="AD86" location="'2007_Kim'!A1" display="DI"/>
    <hyperlink ref="AD87" location="'2007_Kim'!A1" display="DI"/>
    <hyperlink ref="AD88" location="'2007_Kim'!A1" display="DI"/>
    <hyperlink ref="AD89" location="'2007_Kim'!A1" display="DI"/>
    <hyperlink ref="AD90" location="'2007_Kim'!A1" display="DI"/>
    <hyperlink ref="AD91" location="'2007_Kim'!A1" display="DI"/>
    <hyperlink ref="AD92" location="'2007_Kim'!A1" display="DI"/>
    <hyperlink ref="AD93" location="'2007_Kim'!A1" display="DI"/>
    <hyperlink ref="AD94" location="'2009_Fors'!A1" display="DI"/>
    <hyperlink ref="AE7" location="'1995_Gray'!R1" display="R"/>
    <hyperlink ref="AE8" location="'1995_Gray'!R1" display="R"/>
    <hyperlink ref="AE11" location="'1995_Gray'!R1" display="R"/>
    <hyperlink ref="AE12" location="'1995_Gray'!R1" display="R"/>
    <hyperlink ref="AE15" location="'1995_Gray'!R1" display="R"/>
    <hyperlink ref="AE16" location="'1995_Gray'!R1" display="R"/>
    <hyperlink ref="AE19" location="'1995_Gray'!R1" display="R"/>
    <hyperlink ref="AE20" location="'1995_Gray'!R1" display="R"/>
    <hyperlink ref="AE23" location="'1995_Gray'!R1" display="R"/>
    <hyperlink ref="AE24" location="'1995_Gray'!R1" display="R"/>
    <hyperlink ref="AE27" location="'1995_Gray'!R1" display="R"/>
    <hyperlink ref="AE28" location="'1995_Gray'!R1" display="R"/>
    <hyperlink ref="AE31" location="'1995_Gray'!R1" display="R"/>
    <hyperlink ref="AE32" location="'1995_Gray'!R1" display="R"/>
    <hyperlink ref="AE17" location="'1999_Gray'!R1" display="R"/>
    <hyperlink ref="AE18" location="'1999_Gray'!R1" display="R"/>
    <hyperlink ref="AE21" location="'1999_Gray'!R1" display="R"/>
    <hyperlink ref="AE22" location="'1999_Gray'!R1" display="R"/>
    <hyperlink ref="AE25" location="'1999_Gray'!R1" display="R"/>
    <hyperlink ref="AE26" location="'1999_Gray'!R1" display="R"/>
    <hyperlink ref="AE29" location="'1999_Gray'!R1" display="R"/>
    <hyperlink ref="AE30" location="'1999_Gray'!R1" display="R"/>
    <hyperlink ref="AE33" location="'1999_Gray'!R1" display="R"/>
    <hyperlink ref="AE34" location="'1999_Gray'!R1" display="R"/>
    <hyperlink ref="AE35" location="'1997_Forsyth'!P1" display="R"/>
    <hyperlink ref="AE36" location="'1997_Forsyth'!P1" display="R"/>
    <hyperlink ref="AE37" location="'1997_Forsyth'!P1" display="R"/>
    <hyperlink ref="AE38" location="'1997_Forsyth'!P1" display="R"/>
    <hyperlink ref="AE39" location="'1997_Forsyth'!P1" display="R"/>
    <hyperlink ref="AE50" location="'1997_Forsyth'!P1" display="R"/>
    <hyperlink ref="AE51" location="'1998_Serrano'!F1" display="R"/>
    <hyperlink ref="AE52" location="'1998_Serrano'!F1" display="R"/>
    <hyperlink ref="AE53" location="'1999_Glatz'!J1" display="R"/>
    <hyperlink ref="AE54" location="'1999_Glatz'!J1" display="R"/>
    <hyperlink ref="AE55" location="'1999_Glatz'!J1" display="R"/>
    <hyperlink ref="AE56" location="'1999_Glatz'!J1" display="R"/>
    <hyperlink ref="AE57" location="'1999_Glatz'!J1" display="R"/>
    <hyperlink ref="AE58" location="'1999_Glatz'!J1" display="R"/>
    <hyperlink ref="AE77" location="'2006_Quiñones'!J1" display="R"/>
    <hyperlink ref="AE78" location="'2006_Quiñones'!J1" display="R"/>
    <hyperlink ref="AE79" location="'2007_Roudil'!J1" display="R"/>
    <hyperlink ref="AE80" location="'2007_Roudil'!J1" display="R"/>
    <hyperlink ref="AE81" location="'2007_Roudil'!J1" display="R"/>
    <hyperlink ref="AE82" location="'2007_Roudil'!J1" display="R"/>
    <hyperlink ref="AE83" location="'2007_Roudil'!J1" display="R"/>
    <hyperlink ref="AE85" location="'2007_Roudil'!J1" display="R"/>
    <hyperlink ref="AE84" location="'2007_Roudil'!J1" display="R"/>
    <hyperlink ref="AE86" location="'2007_Kim'!L1" display="R"/>
    <hyperlink ref="AE87" location="'2007_Kim'!L1" display="R"/>
    <hyperlink ref="AE88" location="'2007_Kim'!L1" display="R"/>
    <hyperlink ref="AE89" location="'2007_Kim'!L1" display="R"/>
    <hyperlink ref="AE90" location="'2007_Kim'!L1" display="R"/>
    <hyperlink ref="AE91" location="'2007_Kim'!L1" display="R"/>
    <hyperlink ref="AE92" location="'2007_Kim'!L1" display="R"/>
    <hyperlink ref="AE93" location="'2007_Kim'!L1" display="R"/>
    <hyperlink ref="AE94" location="'2009_Fors'!E1" display="R"/>
    <hyperlink ref="AD95" location="'2011_Gonzalez'!A1" display="DI"/>
    <hyperlink ref="AD96" location="'2011_Gonzalez'!A1" display="DI"/>
    <hyperlink ref="AD97" location="'2011_Gonzalez'!A1" display="DI"/>
    <hyperlink ref="AD98" location="'2011_Gonzalez'!A1" display="DI"/>
    <hyperlink ref="AD99" location="'2011_Gonzalez'!A1" display="DI"/>
    <hyperlink ref="AD100" location="'2011_Gonzalez'!A1" display="DI"/>
    <hyperlink ref="AD101" location="'2011_Gonzalez'!A1" display="DI"/>
    <hyperlink ref="AD102" location="'2011_Gonzalez'!A1" display="DI"/>
    <hyperlink ref="AD103" location="'2011_Gonzalez'!A1" display="DI"/>
    <hyperlink ref="AD104" location="'2011_Gonzalez'!A1" display="DI"/>
    <hyperlink ref="AD105" location="'2011_Gonzalez'!A1" display="DI"/>
    <hyperlink ref="AD106" location="'2011_Gonzalez'!A1" display="DI"/>
    <hyperlink ref="AE95" location="'2011_Gonzalez'!P1" display="R"/>
    <hyperlink ref="AE96" location="'2011_Gonzalez'!P1" display="R"/>
    <hyperlink ref="AE97" location="'2011_Gonzalez'!P1" display="R"/>
    <hyperlink ref="AE98" location="'2011_Gonzalez'!P1" display="R"/>
    <hyperlink ref="AE99" location="'2011_Gonzalez'!P1" display="R"/>
    <hyperlink ref="AE100" location="'2011_Gonzalez'!P1" display="R"/>
    <hyperlink ref="AE101" location="'2011_Gonzalez'!P1" display="R"/>
    <hyperlink ref="AE102" location="'2011_Gonzalez'!P1" display="R"/>
    <hyperlink ref="AE103" location="'2011_Gonzalez'!P1" display="R"/>
    <hyperlink ref="AE104" location="'2011_Gonzalez'!P1" display="R"/>
    <hyperlink ref="AE105" location="'2011_Gonzalez'!P1" display="R"/>
    <hyperlink ref="AE106" location="'2011_Gonzalez'!P1" display="R"/>
    <hyperlink ref="AD107" location="'2012_Serrano-Purroy'!A1" display="DI"/>
    <hyperlink ref="AD108" location="'2012_Serrano-Purroy'!A1" display="DI"/>
    <hyperlink ref="AD109" location="'2012_Serrano-Purroy'!A1" display="DI"/>
    <hyperlink ref="AD110" location="'2012_Serrano-Purroy'!A1" display="DI"/>
    <hyperlink ref="AE107" location="'2012_Serrano-Purroy'!H1" display="R"/>
    <hyperlink ref="AE108" location="'2012_Serrano-Purroy'!H1" display="R"/>
    <hyperlink ref="AE109" location="'2012_Serrano-Purroy'!H1" display="R"/>
    <hyperlink ref="AE110" location="'2012_Serrano-Purroy'!H1" display="R"/>
    <hyperlink ref="AD111" location="'2012_Jonhson'!A1" display="DI"/>
    <hyperlink ref="AD112" location="'2012_Jonhson'!A1" display="DI"/>
    <hyperlink ref="AD113" location="'2012_Jonhson'!A1" display="DI"/>
    <hyperlink ref="AD114" location="'2012_Jonhson'!A1" display="DI"/>
    <hyperlink ref="AD115" location="'2012_Jonhson'!A1" display="DI"/>
    <hyperlink ref="AD116" location="'2012_Jonhson'!A1" display="DI"/>
    <hyperlink ref="AD117" location="'2012_Jonhson'!A1" display="DI"/>
    <hyperlink ref="AD118" location="'2012_Jonhson'!A1" display="DI"/>
    <hyperlink ref="AD119" location="'2012_Jonhson'!A1" display="DI"/>
    <hyperlink ref="AD120" location="'2012_Jonhson'!A1" display="DI"/>
    <hyperlink ref="AD121" location="'2012_Jonhson'!A1" display="DI"/>
    <hyperlink ref="AD122" location="'2012_Jonhson'!A1" display="DI"/>
    <hyperlink ref="AD123" location="'2012_Jonhson'!A1" display="DI"/>
    <hyperlink ref="AD124" location="'2012_Jonhson'!A1" display="DI"/>
    <hyperlink ref="AD125" location="'2012_Jonhson'!A1" display="DI"/>
    <hyperlink ref="AD126" location="'2012_Jonhson'!A1" display="DI"/>
    <hyperlink ref="AE111" location="'2012_Jonhson'!T1" display="R"/>
    <hyperlink ref="AE112" location="'2012_Jonhson'!T1" display="R"/>
    <hyperlink ref="AE113" location="'2012_Jonhson'!T1" display="R"/>
    <hyperlink ref="AE114" location="'2012_Jonhson'!T1" display="R"/>
    <hyperlink ref="AE115" location="'2012_Jonhson'!T1" display="R"/>
    <hyperlink ref="AE116" location="'2012_Jonhson'!T1" display="R"/>
    <hyperlink ref="AE117" location="'2012_Jonhson'!T1" display="R"/>
    <hyperlink ref="AE118" location="'2012_Jonhson'!T1" display="R"/>
    <hyperlink ref="AE119" location="'2012_Jonhson'!T1" display="R"/>
    <hyperlink ref="AE120" location="'2012_Jonhson'!T1" display="R"/>
    <hyperlink ref="AE121" location="'2012_Jonhson'!T1" display="R"/>
    <hyperlink ref="AE122" location="'2012_Jonhson'!T1" display="R"/>
    <hyperlink ref="AE123" location="'2012_Jonhson'!T1" display="R"/>
    <hyperlink ref="AE124" location="'2012_Jonhson'!T1" display="R"/>
    <hyperlink ref="AE125" location="'2012_Jonhson'!T1" display="R"/>
    <hyperlink ref="AE126" location="'2012_Jonhson'!T1" display="R"/>
    <hyperlink ref="AD59" location="'1999_Loida'!A1" display="DI"/>
    <hyperlink ref="AD61" location="'1999_Loida'!A1" display="DI"/>
    <hyperlink ref="AD62" location="'1999_Loida'!A1" display="DI"/>
    <hyperlink ref="AD63" location="'1999_Loida'!A1" display="DI"/>
    <hyperlink ref="AD64" location="'1999_Loida'!A1" display="DI"/>
    <hyperlink ref="AD65" location="'1999_Loida'!A1" display="DI"/>
    <hyperlink ref="AD66" location="'1999_Loida'!A1" display="DI"/>
    <hyperlink ref="AD67" location="'1999_Loida'!A1" display="DI"/>
    <hyperlink ref="AD68" location="'1999_Loida'!A1" display="DI"/>
    <hyperlink ref="AD69" location="'1999_Loida'!A1" display="DI"/>
    <hyperlink ref="AD70" location="'1999_Loida'!A1" display="DI"/>
    <hyperlink ref="AD71" location="'1999_Loida'!A1" display="DI"/>
    <hyperlink ref="AD72" location="'1999_Loida'!A1" display="DI"/>
    <hyperlink ref="AD73" location="'1999_Loida'!A1" display="DI"/>
    <hyperlink ref="AD74" location="'1999_Loida'!A1" display="DI"/>
    <hyperlink ref="AD75" location="'1999_Loida'!A1" display="DI"/>
    <hyperlink ref="AD60" location="'1999_Loida'!A1" display="DI"/>
    <hyperlink ref="AE59" location="'1999_Loida'!R1" display="R"/>
    <hyperlink ref="AE60" location="'1999_Loida'!R1" display="R"/>
    <hyperlink ref="AE61" location="'1999_Loida'!R1" display="R"/>
    <hyperlink ref="AE62" location="'1999_Loida'!R1" display="R"/>
    <hyperlink ref="AE63" location="'1999_Loida'!R1" display="R"/>
    <hyperlink ref="AE64" location="'1999_Loida'!R1" display="R"/>
    <hyperlink ref="AE65" location="'1999_Loida'!R1" display="R"/>
    <hyperlink ref="AE66" location="'1999_Loida'!R1" display="R"/>
    <hyperlink ref="AE67" location="'1999_Loida'!R1" display="R"/>
    <hyperlink ref="AE68" location="'1999_Loida'!R1" display="R"/>
    <hyperlink ref="AE69" location="'1999_Loida'!R1" display="R"/>
    <hyperlink ref="AE70" location="'1999_Loida'!R1" display="R"/>
    <hyperlink ref="AE71" location="'1999_Loida'!R1" display="R"/>
    <hyperlink ref="AE72" location="'1999_Loida'!R1" display="R"/>
    <hyperlink ref="AE73" location="'1999_Loida'!R1" display="R"/>
    <hyperlink ref="AE74" location="'1999_Loida'!R1" display="R"/>
    <hyperlink ref="AE75" location="'1999_Loida'!R1" display="R"/>
    <hyperlink ref="AE76" location="'2006_Quiñones'!J1" display="R"/>
    <hyperlink ref="AD3" location="'1990_Wilson (a)'!A1" display="DI"/>
    <hyperlink ref="AD9" location="'1999_Gray'!A1" display="DI"/>
    <hyperlink ref="AD10" location="'1999_Gray'!A1" display="DI"/>
    <hyperlink ref="AE9" location="'1999_Gray'!R1" display="R"/>
    <hyperlink ref="AE10" location="'1999_Gray'!R1" display="R"/>
    <hyperlink ref="AD13" location="'1999_Gray'!A1" display="DI"/>
    <hyperlink ref="AD14" location="'1999_Gray'!A1" display="DI"/>
    <hyperlink ref="AE13" location="'1999_Gray'!R1" display="R"/>
    <hyperlink ref="AE14" location="'1999_Gray'!R1" display="R"/>
    <hyperlink ref="AD40" location="'1997_Forsyth'!A1" display="DI"/>
    <hyperlink ref="AD41" location="'1997_Forsyth'!A1" display="DI"/>
    <hyperlink ref="AD42" location="'1997_Forsyth'!A1" display="DI"/>
    <hyperlink ref="AD43" location="'1997_Forsyth'!A1" display="DI"/>
    <hyperlink ref="AD44" location="'1997_Forsyth'!A1" display="DI"/>
    <hyperlink ref="AD45" location="'1997_Forsyth'!A1" display="DI"/>
    <hyperlink ref="AD46" location="'1997_Forsyth'!A1" display="DI"/>
    <hyperlink ref="AD47" location="'1997_Forsyth'!A1" display="DI"/>
    <hyperlink ref="AD48" location="'1997_Forsyth'!A1" display="DI"/>
    <hyperlink ref="AD49" location="'1997_Forsyth'!A1" display="DI"/>
    <hyperlink ref="AE40" location="'1997_Forsyth'!P1" display="R"/>
    <hyperlink ref="AE41" location="'1997_Forsyth'!P1" display="R"/>
    <hyperlink ref="AE42" location="'1997_Forsyth'!P1" display="R"/>
    <hyperlink ref="AE43" location="'1997_Forsyth'!P1" display="R"/>
    <hyperlink ref="AE44" location="'1997_Forsyth'!P1" display="R"/>
    <hyperlink ref="AE45" location="'1997_Forsyth'!P1" display="R"/>
    <hyperlink ref="AE46" location="'1997_Forsyth'!P1" display="R"/>
    <hyperlink ref="AE47" location="'1997_Forsyth'!P1" display="R"/>
    <hyperlink ref="AE48" location="'1997_Forsyth'!P1" display="R"/>
    <hyperlink ref="AE49" location="'1997_Forsyth'!P1" display="R"/>
    <hyperlink ref="AD127" location="'2014_Serrano Purroy'!A1" display="DI"/>
    <hyperlink ref="AE127" location="'2014_Serrano Purroy'!G1" display="R"/>
    <hyperlink ref="AD130" location="'2014_Martínez-Torrents'!A1" display="DI"/>
    <hyperlink ref="AE130" location="'2014_Martínez-Torrents'!G1" display="R"/>
    <hyperlink ref="AD133" location="'2014_González-Robles'!A1" display="DI"/>
    <hyperlink ref="AE133" location="'2014_González-Robles'!F1" display="R"/>
    <hyperlink ref="AD142" location="'2014_Mennecart'!A1" display="DI"/>
    <hyperlink ref="AE142" location="'2014_Mennecart'!F1" display="R"/>
    <hyperlink ref="AD145" location="'2014_Roth'!A1" display="DI"/>
    <hyperlink ref="AE145" location="'2014_Roth'!J1" display="R"/>
    <hyperlink ref="AD135" location="'2014_Curti'!A1" display="DI"/>
    <hyperlink ref="AE135" location="'2014_Curti'!L1" display="R"/>
    <hyperlink ref="AD128" location="'2014_Serrano Purroy'!A1" display="DI"/>
    <hyperlink ref="AE128" location="'2014_Serrano Purroy'!G1" display="R"/>
    <hyperlink ref="AD129" location="'2014_Serrano Purroy'!A1" display="DI"/>
    <hyperlink ref="AE129" location="'2014_Serrano Purroy'!G1" display="R"/>
    <hyperlink ref="AD131" location="'2014_Martínez-Torrents'!A1" display="DI"/>
    <hyperlink ref="AE131" location="'2014_Martínez-Torrents'!G1" display="R"/>
    <hyperlink ref="AD132" location="'2014_Martínez-Torrents'!A1" display="DI"/>
    <hyperlink ref="AE132" location="'2014_Martínez-Torrents'!G1" display="R"/>
    <hyperlink ref="AD134" location="'2014_González-Robles'!A1" display="DI"/>
    <hyperlink ref="AE134" location="'2014_González-Robles'!F1" display="R"/>
    <hyperlink ref="AD136" location="'2014_Curti'!A1" display="DI"/>
    <hyperlink ref="AD137" location="'2014_Curti'!A1" display="DI"/>
    <hyperlink ref="AD138" location="'2014_Curti'!A1" display="DI"/>
    <hyperlink ref="AD139" location="'2014_Curti'!A1" display="DI"/>
    <hyperlink ref="AD140" location="'2014_Curti'!A1" display="DI"/>
    <hyperlink ref="AD141" location="'2014_Curti'!A1" display="DI"/>
    <hyperlink ref="AE136" location="'2014_Curti'!L1" display="R"/>
    <hyperlink ref="AE137" location="'2014_Curti'!L1" display="R"/>
    <hyperlink ref="AE138" location="'2014_Curti'!L1" display="R"/>
    <hyperlink ref="AE139" location="'2014_Curti'!L1" display="R"/>
    <hyperlink ref="AE140" location="'2014_Curti'!L1" display="R"/>
    <hyperlink ref="AE141" location="'2014_Curti'!L1" display="R"/>
    <hyperlink ref="AD143" location="'2014_Mennecart'!A1" display="DI"/>
    <hyperlink ref="AE143" location="'2014_Mennecart'!F1" display="R"/>
    <hyperlink ref="AD144" location="'2014_Mennecart'!A1" display="DI"/>
    <hyperlink ref="AE144" location="'2014_Mennecart'!F1" display="R"/>
    <hyperlink ref="AD146" location="'2014_Roth'!A1" display="DI"/>
    <hyperlink ref="AE146" location="'2014_Roth'!J1" display="R"/>
    <hyperlink ref="AD147" location="'2014_Roth'!A1" display="DI"/>
    <hyperlink ref="AE147" location="'2014_Roth'!J1" display="R"/>
    <hyperlink ref="AD148" location="'2014_Roth'!A1" display="DI"/>
    <hyperlink ref="AE148" location="'2014_Roth'!J1" display="R"/>
    <hyperlink ref="AD149" location="'2014_Roth'!A1" display="DI"/>
    <hyperlink ref="AE149" location="'2014_Roth'!J1" display="R"/>
    <hyperlink ref="AD150" location="'2014_Roth'!A1" display="DI"/>
    <hyperlink ref="AE150" location="'2014_Roth'!J1" display="R"/>
  </hyperlinks>
  <pageMargins left="0.19685039370078741" right="7.874015748031496E-2" top="0.55118110236220474" bottom="0.55118110236220474" header="0.31496062992125984" footer="0.31496062992125984"/>
  <pageSetup paperSize="9" scale="39"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8"/>
  </sheetPr>
  <dimension ref="A2:AH303"/>
  <sheetViews>
    <sheetView zoomScaleNormal="100" workbookViewId="0">
      <selection activeCell="I6" sqref="I6"/>
    </sheetView>
  </sheetViews>
  <sheetFormatPr baseColWidth="10" defaultColWidth="11.44140625" defaultRowHeight="14.4" x14ac:dyDescent="0.3"/>
  <cols>
    <col min="1" max="1" width="2.109375" style="1066" customWidth="1"/>
    <col min="2" max="2" width="17.5546875" style="1066" bestFit="1" customWidth="1"/>
    <col min="3" max="3" width="9.21875" style="1066" bestFit="1" customWidth="1"/>
    <col min="4" max="4" width="1.6640625" style="1066" customWidth="1"/>
    <col min="5" max="5" width="1.109375" style="1069" customWidth="1"/>
    <col min="6" max="6" width="16" style="1066" bestFit="1" customWidth="1"/>
    <col min="7" max="7" width="16" style="1066" hidden="1" customWidth="1"/>
    <col min="8" max="8" width="11.44140625" style="1070"/>
    <col min="9" max="9" width="11.44140625" style="1070" customWidth="1"/>
    <col min="10" max="11" width="11.44140625" style="1070" hidden="1" customWidth="1"/>
    <col min="12" max="12" width="11.44140625" style="1070" customWidth="1"/>
    <col min="13" max="14" width="11.44140625" style="1070" hidden="1" customWidth="1"/>
    <col min="15" max="15" width="11.44140625" style="1070" customWidth="1"/>
    <col min="16" max="17" width="11.44140625" style="1070" hidden="1" customWidth="1"/>
    <col min="18" max="25" width="11.44140625" style="1066"/>
    <col min="26" max="26" width="1.109375" style="1069" customWidth="1"/>
    <col min="27" max="27" width="4.109375" style="1066" customWidth="1"/>
    <col min="28" max="28" width="18.109375" style="1066" customWidth="1"/>
    <col min="29" max="31" width="12.44140625" style="1066" customWidth="1"/>
    <col min="32" max="32" width="23.6640625" style="1066" customWidth="1"/>
    <col min="33" max="33" width="4.33203125" style="1066" customWidth="1"/>
    <col min="34" max="34" width="1.109375" style="1069" customWidth="1"/>
    <col min="35" max="16384" width="11.44140625" style="1066"/>
  </cols>
  <sheetData>
    <row r="2" spans="1:34" s="1065" customFormat="1" ht="18.75" customHeight="1" x14ac:dyDescent="0.3">
      <c r="A2" s="1061" t="s">
        <v>714</v>
      </c>
      <c r="B2" s="1061"/>
      <c r="C2" s="1061"/>
      <c r="D2" s="1061"/>
      <c r="E2" s="1062"/>
      <c r="F2" s="1063" t="s">
        <v>1084</v>
      </c>
      <c r="G2" s="1063"/>
      <c r="H2" s="1063"/>
      <c r="I2" s="1063"/>
      <c r="J2" s="1063"/>
      <c r="K2" s="1063"/>
      <c r="L2" s="1063"/>
      <c r="M2" s="1063"/>
      <c r="N2" s="1063"/>
      <c r="O2" s="1063"/>
      <c r="P2" s="1063"/>
      <c r="Q2" s="1063"/>
      <c r="R2" s="1063"/>
      <c r="S2" s="1063"/>
      <c r="T2" s="1063"/>
      <c r="U2" s="1063"/>
      <c r="V2" s="1063"/>
      <c r="W2" s="1063"/>
      <c r="X2" s="1063"/>
      <c r="Y2" s="1063"/>
      <c r="Z2" s="1062"/>
      <c r="AA2" s="1064" t="s">
        <v>715</v>
      </c>
      <c r="AB2" s="1064"/>
      <c r="AC2" s="1064"/>
      <c r="AD2" s="1064"/>
      <c r="AE2" s="1064"/>
      <c r="AF2" s="1064"/>
      <c r="AG2" s="1064"/>
      <c r="AH2" s="1062"/>
    </row>
    <row r="4" spans="1:34" x14ac:dyDescent="0.3">
      <c r="B4" s="1067"/>
      <c r="C4" s="1068"/>
    </row>
    <row r="5" spans="1:34" ht="15" thickBot="1" x14ac:dyDescent="0.35">
      <c r="B5" s="1071" t="s">
        <v>86</v>
      </c>
      <c r="C5" s="1072" t="s">
        <v>708</v>
      </c>
    </row>
    <row r="6" spans="1:34" ht="15" thickBot="1" x14ac:dyDescent="0.35">
      <c r="B6" s="1071" t="s">
        <v>214</v>
      </c>
      <c r="C6" s="1072" t="s">
        <v>708</v>
      </c>
    </row>
    <row r="7" spans="1:34" ht="15" thickBot="1" x14ac:dyDescent="0.35">
      <c r="B7" s="1071" t="s">
        <v>221</v>
      </c>
      <c r="C7" s="1071" t="s">
        <v>708</v>
      </c>
      <c r="F7" s="1073" t="s">
        <v>620</v>
      </c>
      <c r="G7" s="1073"/>
      <c r="H7" s="1074" t="s">
        <v>621</v>
      </c>
      <c r="I7" s="1074" t="s">
        <v>622</v>
      </c>
      <c r="J7" s="1074" t="str">
        <f>CONCATENATE(I7,"-Lit")</f>
        <v>Y1-Lit</v>
      </c>
      <c r="K7" s="1074" t="str">
        <f>CONCATENATE(I7,"-FIRST")</f>
        <v>Y1-FIRST</v>
      </c>
      <c r="L7" s="1074" t="s">
        <v>623</v>
      </c>
      <c r="M7" s="1074" t="str">
        <f>CONCATENATE(L7,"-Lit")</f>
        <v>Y2-Lit</v>
      </c>
      <c r="N7" s="1074" t="str">
        <f>CONCATENATE(L7,"-FIRST")</f>
        <v>Y2-FIRST</v>
      </c>
      <c r="O7" s="1074" t="s">
        <v>712</v>
      </c>
      <c r="P7" s="1075" t="str">
        <f>CONCATENATE(O7,"-Lit")</f>
        <v>Y3-Lit</v>
      </c>
      <c r="Q7" s="1075" t="str">
        <f>CONCATENATE(O7,"-FIRST")</f>
        <v>Y3-FIRST</v>
      </c>
    </row>
    <row r="8" spans="1:34" x14ac:dyDescent="0.3">
      <c r="F8" s="1073" t="s">
        <v>709</v>
      </c>
      <c r="G8" s="1073"/>
      <c r="H8" s="1074" t="str">
        <f>IF(H9="BU (GWd/tHM)","Burn-up (GWd/tU)",IF(H9="FGR (%)","FGR (%)",IF(H9="Fuel power (W/cm)","Fuel power (W/cm)","IRF (%)")))</f>
        <v>FGR (%)</v>
      </c>
      <c r="I8" s="1074" t="str">
        <f>IF(I9="BU (GWd/tHM)","Burn-up (GWd/tU)",IF(I9="FGR (%)","FGR (%)",IF(I9="Fuel power (W/cm)","Fuel power (W/cm)","IRF (%)")))</f>
        <v>IRF (%)</v>
      </c>
      <c r="J8" s="1074" t="str">
        <f t="shared" ref="J8:Q8" si="0">IF(J9="BU","Burn-up (GWd/tU)",IF(J9="FGR","FGR (%)","IRF (%)"))</f>
        <v>IRF (%)</v>
      </c>
      <c r="K8" s="1074" t="str">
        <f t="shared" si="0"/>
        <v>IRF (%)</v>
      </c>
      <c r="L8" s="1074" t="str">
        <f>IF(L9="BU (GWd/tHM)","Burn-up (GWd/tU)",IF(L9="FGR (%)","FGR (%)",IF(L9="Fuel power (W/cm)","Fuel power (W/cm)","IRF (%)")))</f>
        <v>IRF (%)</v>
      </c>
      <c r="M8" s="1074" t="str">
        <f t="shared" si="0"/>
        <v>IRF (%)</v>
      </c>
      <c r="N8" s="1074" t="str">
        <f t="shared" si="0"/>
        <v>IRF (%)</v>
      </c>
      <c r="O8" s="1074" t="str">
        <f>IF(O9="BU (GWd/tHM)","Burn-up (GWd/tU)",IF(O9="FGR (%)","FGR (%)",IF(O9="Fuel power (W/cm)","Fuel power (W/cm)","IRF (%)")))</f>
        <v>IRF (%)</v>
      </c>
      <c r="P8" s="1076" t="str">
        <f t="shared" si="0"/>
        <v>IRF (%)</v>
      </c>
      <c r="Q8" s="1076" t="str">
        <f t="shared" si="0"/>
        <v>IRF (%)</v>
      </c>
      <c r="AB8" s="1077" t="s">
        <v>713</v>
      </c>
      <c r="AC8" s="1078" t="s">
        <v>716</v>
      </c>
      <c r="AD8" s="1078"/>
      <c r="AE8" s="1078"/>
      <c r="AF8" s="1078"/>
    </row>
    <row r="9" spans="1:34" ht="29.4" thickBot="1" x14ac:dyDescent="0.35">
      <c r="B9" s="1071" t="s">
        <v>1190</v>
      </c>
      <c r="F9" s="1079" t="s">
        <v>710</v>
      </c>
      <c r="G9" s="1080" t="s">
        <v>711</v>
      </c>
      <c r="H9" s="1081" t="s">
        <v>237</v>
      </c>
      <c r="I9" s="1081" t="s">
        <v>1182</v>
      </c>
      <c r="J9" s="1081" t="str">
        <f>CONCATENATE(I9,"-Lit")</f>
        <v>Rb (%)-Lit</v>
      </c>
      <c r="K9" s="1081" t="str">
        <f>CONCATENATE(I9,"-FN")</f>
        <v>Rb (%)-FN</v>
      </c>
      <c r="L9" s="1081" t="s">
        <v>1180</v>
      </c>
      <c r="M9" s="1081" t="str">
        <f>CONCATENATE(L9,"-Lit")</f>
        <v>Sr (%)-Lit</v>
      </c>
      <c r="N9" s="1081" t="str">
        <f>CONCATENATE(L9,"-FN")</f>
        <v>Sr (%)-FN</v>
      </c>
      <c r="O9" s="1081" t="s">
        <v>1181</v>
      </c>
      <c r="P9" s="1082" t="str">
        <f>CONCATENATE(O9,"-Lit")</f>
        <v>I (%)-Lit</v>
      </c>
      <c r="Q9" s="1082" t="str">
        <f>CONCATENATE(O9,"-FN")</f>
        <v>I (%)-FN</v>
      </c>
      <c r="AB9" s="1083" t="s">
        <v>1188</v>
      </c>
      <c r="AC9" s="1083" t="s">
        <v>1086</v>
      </c>
      <c r="AD9" s="1083" t="s">
        <v>737</v>
      </c>
      <c r="AE9" s="1083" t="s">
        <v>215</v>
      </c>
      <c r="AF9" s="1083" t="s">
        <v>83</v>
      </c>
    </row>
    <row r="10" spans="1:34" x14ac:dyDescent="0.3">
      <c r="B10" s="1084" t="s">
        <v>100</v>
      </c>
      <c r="F10" s="1070"/>
      <c r="G10" s="1085" t="str">
        <f t="shared" ref="G10:G41" si="1">VLOOKUP($B10,DATOS,MATCH(G$9,TITULOS,0),FALSE)</f>
        <v>No</v>
      </c>
      <c r="H10" s="1086">
        <f t="shared" ref="H10:I29" si="2">IF((VLOOKUP($B10,DATOS,MATCH(H$9,TITULOS,0),FALSE))=0,NA(),(VLOOKUP($B10,DATOS,MATCH(H$9,TITULOS,0),FALSE)))</f>
        <v>2.6</v>
      </c>
      <c r="I10" s="1086" t="e">
        <f t="shared" si="2"/>
        <v>#N/A</v>
      </c>
      <c r="J10" s="1086" t="e">
        <f>IF($G10="No",I10,NA())</f>
        <v>#N/A</v>
      </c>
      <c r="K10" s="1086" t="e">
        <f t="shared" ref="K10:K41" si="3">IF($G10="Yes",I10,NA())</f>
        <v>#N/A</v>
      </c>
      <c r="L10" s="1086" t="e">
        <f>IF((VLOOKUP($B10,DATOS,MATCH(L$9,TITULOS,0),FALSE))=0,NA(),(VLOOKUP($B10,DATOS,MATCH(L$9,TITULOS,0),FALSE)))</f>
        <v>#N/A</v>
      </c>
      <c r="M10" s="1086" t="e">
        <f t="shared" ref="M10:M41" si="4">IF($G10="No",L10,NA())</f>
        <v>#N/A</v>
      </c>
      <c r="N10" s="1086" t="e">
        <f t="shared" ref="N10:N41" si="5">IF($G10="Yes",L10,NA())</f>
        <v>#N/A</v>
      </c>
      <c r="O10" s="1086">
        <f>IF((VLOOKUP($B10,DATOS,MATCH(O$9,TITULOS,0),FALSE))=0,NA(),(VLOOKUP($B10,DATOS,MATCH(O$9,TITULOS,0),FALSE)))</f>
        <v>0.42699999999999999</v>
      </c>
      <c r="P10" s="1086">
        <f t="shared" ref="P10:P41" si="6">IF($G10="No",O10,NA())</f>
        <v>0.42699999999999999</v>
      </c>
      <c r="Q10" s="1086" t="e">
        <f t="shared" ref="Q10:Q41" si="7">IF($G10="Yes",O10,NA())</f>
        <v>#N/A</v>
      </c>
      <c r="AB10" s="1087" t="str">
        <f>VLOOKUP($B10,DATOS,MATCH(AB$9,TITULOS,0),FALSE)</f>
        <v>Segment</v>
      </c>
      <c r="AC10" s="1087" t="str">
        <f t="shared" ref="AB10:AF19" si="8">VLOOKUP($B10,DATOS,MATCH(AC$9,TITULOS,0),FALSE)</f>
        <v>Yes</v>
      </c>
      <c r="AD10" s="1087" t="str">
        <f t="shared" si="8"/>
        <v>hot cell</v>
      </c>
      <c r="AE10" s="1087" t="str">
        <f t="shared" si="8"/>
        <v>Allard</v>
      </c>
      <c r="AF10" s="1087" t="str">
        <f t="shared" si="8"/>
        <v>Johnson(2012)</v>
      </c>
    </row>
    <row r="11" spans="1:34" x14ac:dyDescent="0.3">
      <c r="B11" s="1084" t="s">
        <v>99</v>
      </c>
      <c r="F11" s="1070"/>
      <c r="G11" s="1085" t="str">
        <f t="shared" si="1"/>
        <v>No</v>
      </c>
      <c r="H11" s="1088">
        <f t="shared" si="2"/>
        <v>2.6</v>
      </c>
      <c r="I11" s="1088" t="e">
        <f t="shared" si="2"/>
        <v>#N/A</v>
      </c>
      <c r="J11" s="1088" t="e">
        <f t="shared" ref="J11:J41" si="9">IF($G11="No",I11,NA())</f>
        <v>#N/A</v>
      </c>
      <c r="K11" s="1088" t="e">
        <f t="shared" si="3"/>
        <v>#N/A</v>
      </c>
      <c r="L11" s="1088" t="e">
        <f t="shared" ref="L11:O29" si="10">IF((VLOOKUP($B11,DATOS,MATCH(L$9,TITULOS,0),FALSE))=0,NA(),(VLOOKUP($B11,DATOS,MATCH(L$9,TITULOS,0),FALSE)))</f>
        <v>#N/A</v>
      </c>
      <c r="M11" s="1088" t="e">
        <f t="shared" si="4"/>
        <v>#N/A</v>
      </c>
      <c r="N11" s="1088" t="e">
        <f t="shared" si="5"/>
        <v>#N/A</v>
      </c>
      <c r="O11" s="1088">
        <f t="shared" si="10"/>
        <v>2.2799999999999998</v>
      </c>
      <c r="P11" s="1088">
        <f t="shared" si="6"/>
        <v>2.2799999999999998</v>
      </c>
      <c r="Q11" s="1088" t="e">
        <f t="shared" si="7"/>
        <v>#N/A</v>
      </c>
      <c r="AB11" s="1089" t="str">
        <f t="shared" si="8"/>
        <v>Fragment</v>
      </c>
      <c r="AC11" s="1089" t="str">
        <f t="shared" si="8"/>
        <v>Detached</v>
      </c>
      <c r="AD11" s="1089" t="str">
        <f t="shared" si="8"/>
        <v>hot cell</v>
      </c>
      <c r="AE11" s="1089" t="str">
        <f t="shared" si="8"/>
        <v>Allard</v>
      </c>
      <c r="AF11" s="1089" t="str">
        <f t="shared" si="8"/>
        <v>Johnson(2012)</v>
      </c>
    </row>
    <row r="12" spans="1:34" x14ac:dyDescent="0.3">
      <c r="B12" s="1084" t="s">
        <v>208</v>
      </c>
      <c r="F12" s="1070"/>
      <c r="G12" s="1085" t="str">
        <f t="shared" si="1"/>
        <v>No</v>
      </c>
      <c r="H12" s="1088" t="e">
        <f t="shared" si="2"/>
        <v>#N/A</v>
      </c>
      <c r="I12" s="1088">
        <f t="shared" si="2"/>
        <v>2.91</v>
      </c>
      <c r="J12" s="1088">
        <f>IF($G12="No",I12,NA())</f>
        <v>2.91</v>
      </c>
      <c r="K12" s="1088" t="e">
        <f t="shared" si="3"/>
        <v>#N/A</v>
      </c>
      <c r="L12" s="1088">
        <f t="shared" si="10"/>
        <v>1.26</v>
      </c>
      <c r="M12" s="1088">
        <f t="shared" si="4"/>
        <v>1.26</v>
      </c>
      <c r="N12" s="1088" t="e">
        <f t="shared" si="5"/>
        <v>#N/A</v>
      </c>
      <c r="O12" s="1088" t="e">
        <f t="shared" si="10"/>
        <v>#N/A</v>
      </c>
      <c r="P12" s="1088" t="e">
        <f t="shared" si="6"/>
        <v>#N/A</v>
      </c>
      <c r="Q12" s="1088" t="e">
        <f t="shared" si="7"/>
        <v>#N/A</v>
      </c>
      <c r="AB12" s="1089" t="str">
        <f t="shared" si="8"/>
        <v>Powder</v>
      </c>
      <c r="AC12" s="1089" t="str">
        <f t="shared" si="8"/>
        <v>No</v>
      </c>
      <c r="AD12" s="1089">
        <f t="shared" si="8"/>
        <v>24</v>
      </c>
      <c r="AE12" s="1089" t="str">
        <f t="shared" si="8"/>
        <v>BGW</v>
      </c>
      <c r="AF12" s="1089" t="str">
        <f t="shared" si="8"/>
        <v>González-Robles(2011)</v>
      </c>
    </row>
    <row r="13" spans="1:34" x14ac:dyDescent="0.3">
      <c r="B13" s="1084" t="s">
        <v>204</v>
      </c>
      <c r="F13" s="1070"/>
      <c r="G13" s="1085" t="str">
        <f t="shared" si="1"/>
        <v>No</v>
      </c>
      <c r="H13" s="1088" t="e">
        <f t="shared" si="2"/>
        <v>#N/A</v>
      </c>
      <c r="I13" s="1088">
        <f t="shared" si="2"/>
        <v>4.1399999999999997</v>
      </c>
      <c r="J13" s="1088">
        <f t="shared" si="9"/>
        <v>4.1399999999999997</v>
      </c>
      <c r="K13" s="1088" t="e">
        <f t="shared" si="3"/>
        <v>#N/A</v>
      </c>
      <c r="L13" s="1088">
        <f>IF((VLOOKUP($B13,DATOS,MATCH(L$9,TITULOS,0),FALSE))=0,NA(),(VLOOKUP($B13,DATOS,MATCH(L$9,TITULOS,0),FALSE)))</f>
        <v>1.64</v>
      </c>
      <c r="M13" s="1088">
        <f t="shared" si="4"/>
        <v>1.64</v>
      </c>
      <c r="N13" s="1088" t="e">
        <f t="shared" si="5"/>
        <v>#N/A</v>
      </c>
      <c r="O13" s="1088" t="e">
        <f>IF((VLOOKUP($B13,DATOS,MATCH(O$9,TITULOS,0),FALSE))=0,NA(),(VLOOKUP($B13,DATOS,MATCH(O$9,TITULOS,0),FALSE)))</f>
        <v>#N/A</v>
      </c>
      <c r="P13" s="1088" t="e">
        <f t="shared" si="6"/>
        <v>#N/A</v>
      </c>
      <c r="Q13" s="1088" t="e">
        <f t="shared" si="7"/>
        <v>#N/A</v>
      </c>
      <c r="AB13" s="1089" t="str">
        <f t="shared" si="8"/>
        <v>Powder</v>
      </c>
      <c r="AC13" s="1089" t="str">
        <f t="shared" si="8"/>
        <v>No</v>
      </c>
      <c r="AD13" s="1089">
        <f t="shared" si="8"/>
        <v>24</v>
      </c>
      <c r="AE13" s="1089" t="str">
        <f t="shared" si="8"/>
        <v>BIC</v>
      </c>
      <c r="AF13" s="1089" t="str">
        <f t="shared" si="8"/>
        <v>González-Robles(2011)</v>
      </c>
    </row>
    <row r="14" spans="1:34" x14ac:dyDescent="0.3">
      <c r="B14" s="1084" t="s">
        <v>200</v>
      </c>
      <c r="F14" s="1070"/>
      <c r="G14" s="1085" t="str">
        <f t="shared" si="1"/>
        <v>No</v>
      </c>
      <c r="H14" s="1088" t="e">
        <f t="shared" si="2"/>
        <v>#N/A</v>
      </c>
      <c r="I14" s="1088">
        <f t="shared" si="2"/>
        <v>1.58</v>
      </c>
      <c r="J14" s="1088">
        <f t="shared" si="9"/>
        <v>1.58</v>
      </c>
      <c r="K14" s="1088" t="e">
        <f t="shared" si="3"/>
        <v>#N/A</v>
      </c>
      <c r="L14" s="1088">
        <f t="shared" si="10"/>
        <v>0.05</v>
      </c>
      <c r="M14" s="1088">
        <f t="shared" si="4"/>
        <v>0.05</v>
      </c>
      <c r="N14" s="1088" t="e">
        <f t="shared" si="5"/>
        <v>#N/A</v>
      </c>
      <c r="O14" s="1088" t="e">
        <f t="shared" si="10"/>
        <v>#N/A</v>
      </c>
      <c r="P14" s="1088" t="e">
        <f t="shared" si="6"/>
        <v>#N/A</v>
      </c>
      <c r="Q14" s="1088" t="e">
        <f t="shared" si="7"/>
        <v>#N/A</v>
      </c>
      <c r="AB14" s="1089" t="str">
        <f t="shared" si="8"/>
        <v>Segment</v>
      </c>
      <c r="AC14" s="1089" t="str">
        <f t="shared" si="8"/>
        <v>Yes</v>
      </c>
      <c r="AD14" s="1089">
        <f t="shared" si="8"/>
        <v>24</v>
      </c>
      <c r="AE14" s="1089" t="str">
        <f t="shared" si="8"/>
        <v>BIC</v>
      </c>
      <c r="AF14" s="1089" t="str">
        <f t="shared" si="8"/>
        <v>González-Robles(2011)</v>
      </c>
    </row>
    <row r="15" spans="1:34" x14ac:dyDescent="0.3">
      <c r="B15" s="1084" t="s">
        <v>205</v>
      </c>
      <c r="F15" s="1070"/>
      <c r="G15" s="1085" t="str">
        <f t="shared" si="1"/>
        <v>No</v>
      </c>
      <c r="H15" s="1088" t="e">
        <f t="shared" si="2"/>
        <v>#N/A</v>
      </c>
      <c r="I15" s="1088">
        <f t="shared" si="2"/>
        <v>1.31</v>
      </c>
      <c r="J15" s="1088">
        <f t="shared" si="9"/>
        <v>1.31</v>
      </c>
      <c r="K15" s="1088" t="e">
        <f t="shared" si="3"/>
        <v>#N/A</v>
      </c>
      <c r="L15" s="1088">
        <f t="shared" si="10"/>
        <v>0.44</v>
      </c>
      <c r="M15" s="1088">
        <f t="shared" si="4"/>
        <v>0.44</v>
      </c>
      <c r="N15" s="1088" t="e">
        <f t="shared" si="5"/>
        <v>#N/A</v>
      </c>
      <c r="O15" s="1088" t="e">
        <f t="shared" si="10"/>
        <v>#N/A</v>
      </c>
      <c r="P15" s="1088" t="e">
        <f t="shared" si="6"/>
        <v>#N/A</v>
      </c>
      <c r="Q15" s="1088" t="e">
        <f t="shared" si="7"/>
        <v>#N/A</v>
      </c>
      <c r="AB15" s="1089" t="str">
        <f t="shared" si="8"/>
        <v>Powder</v>
      </c>
      <c r="AC15" s="1089" t="str">
        <f t="shared" si="8"/>
        <v>No</v>
      </c>
      <c r="AD15" s="1089">
        <f t="shared" si="8"/>
        <v>24</v>
      </c>
      <c r="AE15" s="1089" t="str">
        <f t="shared" si="8"/>
        <v>BIC</v>
      </c>
      <c r="AF15" s="1089" t="str">
        <f t="shared" si="8"/>
        <v>González-Robles(2011)</v>
      </c>
    </row>
    <row r="16" spans="1:34" x14ac:dyDescent="0.3">
      <c r="B16" s="1084" t="s">
        <v>209</v>
      </c>
      <c r="F16" s="1070"/>
      <c r="G16" s="1085" t="str">
        <f t="shared" si="1"/>
        <v>No</v>
      </c>
      <c r="H16" s="1088" t="e">
        <f t="shared" si="2"/>
        <v>#N/A</v>
      </c>
      <c r="I16" s="1088">
        <f t="shared" si="2"/>
        <v>0.37</v>
      </c>
      <c r="J16" s="1088">
        <f t="shared" si="9"/>
        <v>0.37</v>
      </c>
      <c r="K16" s="1088" t="e">
        <f t="shared" si="3"/>
        <v>#N/A</v>
      </c>
      <c r="L16" s="1088">
        <f t="shared" si="10"/>
        <v>0.31</v>
      </c>
      <c r="M16" s="1088">
        <f t="shared" si="4"/>
        <v>0.31</v>
      </c>
      <c r="N16" s="1088" t="e">
        <f t="shared" si="5"/>
        <v>#N/A</v>
      </c>
      <c r="O16" s="1088" t="e">
        <f t="shared" si="10"/>
        <v>#N/A</v>
      </c>
      <c r="P16" s="1088" t="e">
        <f t="shared" si="6"/>
        <v>#N/A</v>
      </c>
      <c r="Q16" s="1088" t="e">
        <f t="shared" si="7"/>
        <v>#N/A</v>
      </c>
      <c r="AB16" s="1089" t="str">
        <f t="shared" si="8"/>
        <v>Powder</v>
      </c>
      <c r="AC16" s="1089" t="str">
        <f t="shared" si="8"/>
        <v>No</v>
      </c>
      <c r="AD16" s="1089">
        <f t="shared" si="8"/>
        <v>24</v>
      </c>
      <c r="AE16" s="1089" t="str">
        <f t="shared" si="8"/>
        <v>BGW</v>
      </c>
      <c r="AF16" s="1089" t="str">
        <f t="shared" si="8"/>
        <v>González-Robles(2011)</v>
      </c>
    </row>
    <row r="17" spans="2:32" x14ac:dyDescent="0.3">
      <c r="B17" s="1084" t="s">
        <v>87</v>
      </c>
      <c r="F17" s="1070"/>
      <c r="G17" s="1085" t="str">
        <f t="shared" si="1"/>
        <v>No</v>
      </c>
      <c r="H17" s="1088">
        <f t="shared" si="2"/>
        <v>0.94</v>
      </c>
      <c r="I17" s="1088" t="e">
        <f t="shared" si="2"/>
        <v>#N/A</v>
      </c>
      <c r="J17" s="1088" t="e">
        <f t="shared" si="9"/>
        <v>#N/A</v>
      </c>
      <c r="K17" s="1088" t="e">
        <f t="shared" si="3"/>
        <v>#N/A</v>
      </c>
      <c r="L17" s="1088" t="e">
        <f t="shared" si="10"/>
        <v>#N/A</v>
      </c>
      <c r="M17" s="1088" t="e">
        <f t="shared" si="4"/>
        <v>#N/A</v>
      </c>
      <c r="N17" s="1088" t="e">
        <f t="shared" si="5"/>
        <v>#N/A</v>
      </c>
      <c r="O17" s="1088">
        <f t="shared" si="10"/>
        <v>0.19350000000000001</v>
      </c>
      <c r="P17" s="1088">
        <f t="shared" si="6"/>
        <v>0.19350000000000001</v>
      </c>
      <c r="Q17" s="1088" t="e">
        <f t="shared" si="7"/>
        <v>#N/A</v>
      </c>
      <c r="AB17" s="1089" t="str">
        <f t="shared" si="8"/>
        <v>Segment</v>
      </c>
      <c r="AC17" s="1089" t="str">
        <f t="shared" si="8"/>
        <v>Yes</v>
      </c>
      <c r="AD17" s="1089" t="str">
        <f t="shared" si="8"/>
        <v>hot cell</v>
      </c>
      <c r="AE17" s="1089" t="str">
        <f t="shared" si="8"/>
        <v>Allard</v>
      </c>
      <c r="AF17" s="1089" t="str">
        <f t="shared" si="8"/>
        <v>Johnson(2012)</v>
      </c>
    </row>
    <row r="18" spans="2:32" x14ac:dyDescent="0.3">
      <c r="B18" s="1084" t="s">
        <v>88</v>
      </c>
      <c r="F18" s="1070"/>
      <c r="G18" s="1085" t="str">
        <f t="shared" si="1"/>
        <v>No</v>
      </c>
      <c r="H18" s="1088">
        <f t="shared" si="2"/>
        <v>0.94</v>
      </c>
      <c r="I18" s="1088" t="e">
        <f t="shared" si="2"/>
        <v>#N/A</v>
      </c>
      <c r="J18" s="1088" t="e">
        <f t="shared" si="9"/>
        <v>#N/A</v>
      </c>
      <c r="K18" s="1088" t="e">
        <f t="shared" si="3"/>
        <v>#N/A</v>
      </c>
      <c r="L18" s="1088" t="e">
        <f t="shared" si="10"/>
        <v>#N/A</v>
      </c>
      <c r="M18" s="1088" t="e">
        <f t="shared" si="4"/>
        <v>#N/A</v>
      </c>
      <c r="N18" s="1088" t="e">
        <f t="shared" si="5"/>
        <v>#N/A</v>
      </c>
      <c r="O18" s="1088">
        <f t="shared" si="10"/>
        <v>2.29</v>
      </c>
      <c r="P18" s="1088">
        <f t="shared" si="6"/>
        <v>2.29</v>
      </c>
      <c r="Q18" s="1088" t="e">
        <f t="shared" si="7"/>
        <v>#N/A</v>
      </c>
      <c r="AB18" s="1089" t="str">
        <f t="shared" si="8"/>
        <v>Fragment</v>
      </c>
      <c r="AC18" s="1089" t="str">
        <f t="shared" si="8"/>
        <v>Detached</v>
      </c>
      <c r="AD18" s="1089" t="str">
        <f t="shared" si="8"/>
        <v>hot cell</v>
      </c>
      <c r="AE18" s="1089" t="str">
        <f t="shared" si="8"/>
        <v>Allard</v>
      </c>
      <c r="AF18" s="1089" t="str">
        <f t="shared" si="8"/>
        <v>Johnson(2012)</v>
      </c>
    </row>
    <row r="19" spans="2:32" x14ac:dyDescent="0.3">
      <c r="B19" s="1084" t="s">
        <v>202</v>
      </c>
      <c r="F19" s="1070"/>
      <c r="G19" s="1085" t="str">
        <f t="shared" si="1"/>
        <v>No</v>
      </c>
      <c r="H19" s="1088" t="e">
        <f t="shared" si="2"/>
        <v>#N/A</v>
      </c>
      <c r="I19" s="1088">
        <f t="shared" si="2"/>
        <v>0.82</v>
      </c>
      <c r="J19" s="1088">
        <f t="shared" si="9"/>
        <v>0.82</v>
      </c>
      <c r="K19" s="1088" t="e">
        <f t="shared" si="3"/>
        <v>#N/A</v>
      </c>
      <c r="L19" s="1088">
        <f t="shared" si="10"/>
        <v>7.0000000000000007E-2</v>
      </c>
      <c r="M19" s="1088">
        <f t="shared" si="4"/>
        <v>7.0000000000000007E-2</v>
      </c>
      <c r="N19" s="1088" t="e">
        <f t="shared" si="5"/>
        <v>#N/A</v>
      </c>
      <c r="O19" s="1088" t="e">
        <f t="shared" si="10"/>
        <v>#N/A</v>
      </c>
      <c r="P19" s="1088" t="e">
        <f t="shared" si="6"/>
        <v>#N/A</v>
      </c>
      <c r="Q19" s="1088" t="e">
        <f t="shared" si="7"/>
        <v>#N/A</v>
      </c>
      <c r="AB19" s="1089" t="str">
        <f t="shared" si="8"/>
        <v>Segment</v>
      </c>
      <c r="AC19" s="1089" t="str">
        <f t="shared" si="8"/>
        <v>Yes</v>
      </c>
      <c r="AD19" s="1089">
        <f t="shared" si="8"/>
        <v>24</v>
      </c>
      <c r="AE19" s="1089" t="str">
        <f t="shared" si="8"/>
        <v>BIC</v>
      </c>
      <c r="AF19" s="1089" t="str">
        <f t="shared" si="8"/>
        <v>González-Robles(2011)</v>
      </c>
    </row>
    <row r="20" spans="2:32" x14ac:dyDescent="0.3">
      <c r="B20" s="1084" t="s">
        <v>203</v>
      </c>
      <c r="F20" s="1070"/>
      <c r="G20" s="1085" t="str">
        <f t="shared" si="1"/>
        <v>No</v>
      </c>
      <c r="H20" s="1088" t="e">
        <f t="shared" si="2"/>
        <v>#N/A</v>
      </c>
      <c r="I20" s="1088">
        <f t="shared" si="2"/>
        <v>0.05</v>
      </c>
      <c r="J20" s="1088">
        <f t="shared" si="9"/>
        <v>0.05</v>
      </c>
      <c r="K20" s="1088" t="e">
        <f t="shared" si="3"/>
        <v>#N/A</v>
      </c>
      <c r="L20" s="1088">
        <f t="shared" si="10"/>
        <v>1.7000000000000001E-2</v>
      </c>
      <c r="M20" s="1088">
        <f t="shared" si="4"/>
        <v>1.7000000000000001E-2</v>
      </c>
      <c r="N20" s="1088" t="e">
        <f t="shared" si="5"/>
        <v>#N/A</v>
      </c>
      <c r="O20" s="1088" t="e">
        <f t="shared" si="10"/>
        <v>#N/A</v>
      </c>
      <c r="P20" s="1088" t="e">
        <f t="shared" si="6"/>
        <v>#N/A</v>
      </c>
      <c r="Q20" s="1088" t="e">
        <f t="shared" si="7"/>
        <v>#N/A</v>
      </c>
      <c r="AB20" s="1089" t="str">
        <f t="shared" ref="AB20:AF29" si="11">VLOOKUP($B20,DATOS,MATCH(AB$9,TITULOS,0),FALSE)</f>
        <v>Segment</v>
      </c>
      <c r="AC20" s="1089" t="str">
        <f t="shared" si="11"/>
        <v>Yes</v>
      </c>
      <c r="AD20" s="1089">
        <f t="shared" si="11"/>
        <v>24</v>
      </c>
      <c r="AE20" s="1089" t="str">
        <f t="shared" si="11"/>
        <v>BIC</v>
      </c>
      <c r="AF20" s="1089" t="str">
        <f t="shared" si="11"/>
        <v>González-Robles(2011)</v>
      </c>
    </row>
    <row r="21" spans="2:32" x14ac:dyDescent="0.3">
      <c r="B21" s="1084" t="s">
        <v>210</v>
      </c>
      <c r="F21" s="1070"/>
      <c r="G21" s="1085" t="str">
        <f t="shared" si="1"/>
        <v>No</v>
      </c>
      <c r="H21" s="1088" t="e">
        <f t="shared" si="2"/>
        <v>#N/A</v>
      </c>
      <c r="I21" s="1088">
        <f t="shared" si="2"/>
        <v>2.48</v>
      </c>
      <c r="J21" s="1088">
        <f t="shared" si="9"/>
        <v>2.48</v>
      </c>
      <c r="K21" s="1088" t="e">
        <f t="shared" si="3"/>
        <v>#N/A</v>
      </c>
      <c r="L21" s="1088">
        <f t="shared" si="10"/>
        <v>1.98</v>
      </c>
      <c r="M21" s="1088">
        <f t="shared" si="4"/>
        <v>1.98</v>
      </c>
      <c r="N21" s="1088" t="e">
        <f t="shared" si="5"/>
        <v>#N/A</v>
      </c>
      <c r="O21" s="1088" t="e">
        <f t="shared" si="10"/>
        <v>#N/A</v>
      </c>
      <c r="P21" s="1088" t="e">
        <f t="shared" si="6"/>
        <v>#N/A</v>
      </c>
      <c r="Q21" s="1088" t="e">
        <f t="shared" si="7"/>
        <v>#N/A</v>
      </c>
      <c r="AB21" s="1089" t="str">
        <f t="shared" si="11"/>
        <v>Powder</v>
      </c>
      <c r="AC21" s="1089" t="str">
        <f t="shared" si="11"/>
        <v>No</v>
      </c>
      <c r="AD21" s="1089">
        <f t="shared" si="11"/>
        <v>24</v>
      </c>
      <c r="AE21" s="1089" t="str">
        <f t="shared" si="11"/>
        <v>BGW</v>
      </c>
      <c r="AF21" s="1089" t="str">
        <f t="shared" si="11"/>
        <v>González-Robles(2011)</v>
      </c>
    </row>
    <row r="22" spans="2:32" x14ac:dyDescent="0.3">
      <c r="B22" s="1084" t="s">
        <v>206</v>
      </c>
      <c r="F22" s="1070"/>
      <c r="G22" s="1085" t="str">
        <f t="shared" si="1"/>
        <v>No</v>
      </c>
      <c r="H22" s="1088" t="e">
        <f t="shared" si="2"/>
        <v>#N/A</v>
      </c>
      <c r="I22" s="1088">
        <f t="shared" si="2"/>
        <v>1.98</v>
      </c>
      <c r="J22" s="1088">
        <f t="shared" si="9"/>
        <v>1.98</v>
      </c>
      <c r="K22" s="1088" t="e">
        <f t="shared" si="3"/>
        <v>#N/A</v>
      </c>
      <c r="L22" s="1088">
        <f t="shared" si="10"/>
        <v>1.96</v>
      </c>
      <c r="M22" s="1088">
        <f t="shared" si="4"/>
        <v>1.96</v>
      </c>
      <c r="N22" s="1088" t="e">
        <f t="shared" si="5"/>
        <v>#N/A</v>
      </c>
      <c r="O22" s="1088" t="e">
        <f t="shared" si="10"/>
        <v>#N/A</v>
      </c>
      <c r="P22" s="1088" t="e">
        <f t="shared" si="6"/>
        <v>#N/A</v>
      </c>
      <c r="Q22" s="1088" t="e">
        <f t="shared" si="7"/>
        <v>#N/A</v>
      </c>
      <c r="AB22" s="1089" t="str">
        <f t="shared" si="11"/>
        <v>Powder</v>
      </c>
      <c r="AC22" s="1089" t="str">
        <f t="shared" si="11"/>
        <v>No</v>
      </c>
      <c r="AD22" s="1089">
        <f t="shared" si="11"/>
        <v>24</v>
      </c>
      <c r="AE22" s="1089" t="str">
        <f t="shared" si="11"/>
        <v>BIC</v>
      </c>
      <c r="AF22" s="1089" t="str">
        <f t="shared" si="11"/>
        <v>González-Robles(2011)</v>
      </c>
    </row>
    <row r="23" spans="2:32" x14ac:dyDescent="0.3">
      <c r="B23" s="1084" t="s">
        <v>201</v>
      </c>
      <c r="F23" s="1070"/>
      <c r="G23" s="1085" t="str">
        <f t="shared" si="1"/>
        <v>No</v>
      </c>
      <c r="H23" s="1088" t="e">
        <f t="shared" si="2"/>
        <v>#N/A</v>
      </c>
      <c r="I23" s="1088">
        <f t="shared" si="2"/>
        <v>0.34</v>
      </c>
      <c r="J23" s="1088">
        <f t="shared" si="9"/>
        <v>0.34</v>
      </c>
      <c r="K23" s="1088" t="e">
        <f t="shared" si="3"/>
        <v>#N/A</v>
      </c>
      <c r="L23" s="1088">
        <f t="shared" si="10"/>
        <v>0.12</v>
      </c>
      <c r="M23" s="1088">
        <f t="shared" si="4"/>
        <v>0.12</v>
      </c>
      <c r="N23" s="1088" t="e">
        <f t="shared" si="5"/>
        <v>#N/A</v>
      </c>
      <c r="O23" s="1088" t="e">
        <f t="shared" si="10"/>
        <v>#N/A</v>
      </c>
      <c r="P23" s="1088" t="e">
        <f t="shared" si="6"/>
        <v>#N/A</v>
      </c>
      <c r="Q23" s="1088" t="e">
        <f t="shared" si="7"/>
        <v>#N/A</v>
      </c>
      <c r="AB23" s="1089" t="str">
        <f t="shared" si="11"/>
        <v>Segment</v>
      </c>
      <c r="AC23" s="1089" t="str">
        <f t="shared" si="11"/>
        <v>Yes</v>
      </c>
      <c r="AD23" s="1089">
        <f t="shared" si="11"/>
        <v>24</v>
      </c>
      <c r="AE23" s="1089" t="str">
        <f t="shared" si="11"/>
        <v>BIC</v>
      </c>
      <c r="AF23" s="1089" t="str">
        <f t="shared" si="11"/>
        <v>González-Robles(2011)</v>
      </c>
    </row>
    <row r="24" spans="2:32" x14ac:dyDescent="0.3">
      <c r="B24" s="1084" t="s">
        <v>211</v>
      </c>
      <c r="F24" s="1070"/>
      <c r="G24" s="1085" t="str">
        <f t="shared" si="1"/>
        <v>No</v>
      </c>
      <c r="H24" s="1088" t="e">
        <f t="shared" si="2"/>
        <v>#N/A</v>
      </c>
      <c r="I24" s="1088">
        <f t="shared" si="2"/>
        <v>2.56</v>
      </c>
      <c r="J24" s="1088">
        <f t="shared" si="9"/>
        <v>2.56</v>
      </c>
      <c r="K24" s="1088" t="e">
        <f t="shared" si="3"/>
        <v>#N/A</v>
      </c>
      <c r="L24" s="1088">
        <f t="shared" si="10"/>
        <v>1.89</v>
      </c>
      <c r="M24" s="1088">
        <f t="shared" si="4"/>
        <v>1.89</v>
      </c>
      <c r="N24" s="1088" t="e">
        <f t="shared" si="5"/>
        <v>#N/A</v>
      </c>
      <c r="O24" s="1088" t="e">
        <f t="shared" si="10"/>
        <v>#N/A</v>
      </c>
      <c r="P24" s="1088" t="e">
        <f t="shared" si="6"/>
        <v>#N/A</v>
      </c>
      <c r="Q24" s="1088" t="e">
        <f t="shared" si="7"/>
        <v>#N/A</v>
      </c>
      <c r="AB24" s="1089" t="str">
        <f t="shared" si="11"/>
        <v>Powder</v>
      </c>
      <c r="AC24" s="1089" t="str">
        <f t="shared" si="11"/>
        <v>No</v>
      </c>
      <c r="AD24" s="1089">
        <f t="shared" si="11"/>
        <v>24</v>
      </c>
      <c r="AE24" s="1089" t="str">
        <f t="shared" si="11"/>
        <v>BGW</v>
      </c>
      <c r="AF24" s="1089" t="str">
        <f t="shared" si="11"/>
        <v>González-Robles(2011)</v>
      </c>
    </row>
    <row r="25" spans="2:32" x14ac:dyDescent="0.3">
      <c r="B25" s="1084" t="s">
        <v>207</v>
      </c>
      <c r="F25" s="1070"/>
      <c r="G25" s="1085" t="str">
        <f t="shared" si="1"/>
        <v>No</v>
      </c>
      <c r="H25" s="1088" t="e">
        <f t="shared" si="2"/>
        <v>#N/A</v>
      </c>
      <c r="I25" s="1088">
        <f t="shared" si="2"/>
        <v>2.88</v>
      </c>
      <c r="J25" s="1088">
        <f t="shared" si="9"/>
        <v>2.88</v>
      </c>
      <c r="K25" s="1088" t="e">
        <f t="shared" si="3"/>
        <v>#N/A</v>
      </c>
      <c r="L25" s="1088">
        <f t="shared" si="10"/>
        <v>1.52</v>
      </c>
      <c r="M25" s="1088">
        <f t="shared" si="4"/>
        <v>1.52</v>
      </c>
      <c r="N25" s="1088" t="e">
        <f t="shared" si="5"/>
        <v>#N/A</v>
      </c>
      <c r="O25" s="1088" t="e">
        <f t="shared" si="10"/>
        <v>#N/A</v>
      </c>
      <c r="P25" s="1088" t="e">
        <f t="shared" si="6"/>
        <v>#N/A</v>
      </c>
      <c r="Q25" s="1088" t="e">
        <f t="shared" si="7"/>
        <v>#N/A</v>
      </c>
      <c r="AB25" s="1089" t="str">
        <f t="shared" si="11"/>
        <v>Powder</v>
      </c>
      <c r="AC25" s="1089" t="str">
        <f t="shared" si="11"/>
        <v>No</v>
      </c>
      <c r="AD25" s="1089">
        <f t="shared" si="11"/>
        <v>24</v>
      </c>
      <c r="AE25" s="1089" t="str">
        <f t="shared" si="11"/>
        <v>BIC</v>
      </c>
      <c r="AF25" s="1089" t="str">
        <f t="shared" si="11"/>
        <v>González-Robles(2011)</v>
      </c>
    </row>
    <row r="26" spans="2:32" x14ac:dyDescent="0.3">
      <c r="B26" s="1084" t="s">
        <v>732</v>
      </c>
      <c r="F26" s="1070"/>
      <c r="G26" s="1085" t="str">
        <f t="shared" si="1"/>
        <v>No</v>
      </c>
      <c r="H26" s="1088" t="e">
        <f t="shared" si="2"/>
        <v>#N/A</v>
      </c>
      <c r="I26" s="1088" t="e">
        <f t="shared" si="2"/>
        <v>#N/A</v>
      </c>
      <c r="J26" s="1088" t="e">
        <f t="shared" si="9"/>
        <v>#N/A</v>
      </c>
      <c r="K26" s="1088" t="e">
        <f t="shared" si="3"/>
        <v>#N/A</v>
      </c>
      <c r="L26" s="1088">
        <f t="shared" si="10"/>
        <v>0.6</v>
      </c>
      <c r="M26" s="1088">
        <f t="shared" si="4"/>
        <v>0.6</v>
      </c>
      <c r="N26" s="1088" t="e">
        <f t="shared" si="5"/>
        <v>#N/A</v>
      </c>
      <c r="O26" s="1088" t="e">
        <f t="shared" si="10"/>
        <v>#N/A</v>
      </c>
      <c r="P26" s="1088" t="e">
        <f t="shared" si="6"/>
        <v>#N/A</v>
      </c>
      <c r="Q26" s="1088" t="e">
        <f t="shared" si="7"/>
        <v>#N/A</v>
      </c>
      <c r="AB26" s="1089" t="str">
        <f t="shared" si="11"/>
        <v>Slice</v>
      </c>
      <c r="AC26" s="1089" t="str">
        <f t="shared" si="11"/>
        <v>Yes</v>
      </c>
      <c r="AD26" s="1089">
        <f t="shared" si="11"/>
        <v>25</v>
      </c>
      <c r="AE26" s="1089" t="str">
        <f t="shared" si="11"/>
        <v>CGW</v>
      </c>
      <c r="AF26" s="1089" t="str">
        <f t="shared" si="11"/>
        <v>Quinones (2006)</v>
      </c>
    </row>
    <row r="27" spans="2:32" x14ac:dyDescent="0.3">
      <c r="B27" s="1084" t="s">
        <v>102</v>
      </c>
      <c r="F27" s="1070"/>
      <c r="G27" s="1085" t="str">
        <f t="shared" si="1"/>
        <v>No</v>
      </c>
      <c r="H27" s="1088">
        <f t="shared" si="2"/>
        <v>5</v>
      </c>
      <c r="I27" s="1088" t="e">
        <f t="shared" si="2"/>
        <v>#N/A</v>
      </c>
      <c r="J27" s="1088" t="e">
        <f t="shared" si="9"/>
        <v>#N/A</v>
      </c>
      <c r="K27" s="1088" t="e">
        <f t="shared" si="3"/>
        <v>#N/A</v>
      </c>
      <c r="L27" s="1088" t="e">
        <f t="shared" si="10"/>
        <v>#N/A</v>
      </c>
      <c r="M27" s="1088" t="e">
        <f t="shared" si="4"/>
        <v>#N/A</v>
      </c>
      <c r="N27" s="1088" t="e">
        <f t="shared" si="5"/>
        <v>#N/A</v>
      </c>
      <c r="O27" s="1088">
        <f t="shared" si="10"/>
        <v>2.395</v>
      </c>
      <c r="P27" s="1088">
        <f t="shared" si="6"/>
        <v>2.395</v>
      </c>
      <c r="Q27" s="1088" t="e">
        <f t="shared" si="7"/>
        <v>#N/A</v>
      </c>
      <c r="AB27" s="1089" t="str">
        <f t="shared" si="11"/>
        <v>Segment</v>
      </c>
      <c r="AC27" s="1089" t="str">
        <f t="shared" si="11"/>
        <v>Yes</v>
      </c>
      <c r="AD27" s="1089" t="str">
        <f t="shared" si="11"/>
        <v>hot cell</v>
      </c>
      <c r="AE27" s="1089" t="str">
        <f t="shared" si="11"/>
        <v>Allard</v>
      </c>
      <c r="AF27" s="1089" t="str">
        <f t="shared" si="11"/>
        <v>Johnson(2012)</v>
      </c>
    </row>
    <row r="28" spans="2:32" x14ac:dyDescent="0.3">
      <c r="B28" s="1084" t="s">
        <v>101</v>
      </c>
      <c r="F28" s="1070"/>
      <c r="G28" s="1085" t="str">
        <f t="shared" si="1"/>
        <v>No</v>
      </c>
      <c r="H28" s="1088">
        <f t="shared" si="2"/>
        <v>5</v>
      </c>
      <c r="I28" s="1088" t="e">
        <f t="shared" si="2"/>
        <v>#N/A</v>
      </c>
      <c r="J28" s="1088" t="e">
        <f t="shared" si="9"/>
        <v>#N/A</v>
      </c>
      <c r="K28" s="1088" t="e">
        <f t="shared" si="3"/>
        <v>#N/A</v>
      </c>
      <c r="L28" s="1088" t="e">
        <f t="shared" si="10"/>
        <v>#N/A</v>
      </c>
      <c r="M28" s="1088" t="e">
        <f t="shared" si="4"/>
        <v>#N/A</v>
      </c>
      <c r="N28" s="1088" t="e">
        <f t="shared" si="5"/>
        <v>#N/A</v>
      </c>
      <c r="O28" s="1088">
        <f t="shared" si="10"/>
        <v>5.23</v>
      </c>
      <c r="P28" s="1088">
        <f t="shared" si="6"/>
        <v>5.23</v>
      </c>
      <c r="Q28" s="1088" t="e">
        <f t="shared" si="7"/>
        <v>#N/A</v>
      </c>
      <c r="AB28" s="1089" t="str">
        <f t="shared" si="11"/>
        <v>Fragment</v>
      </c>
      <c r="AC28" s="1089" t="str">
        <f t="shared" si="11"/>
        <v>Detached</v>
      </c>
      <c r="AD28" s="1089" t="str">
        <f t="shared" si="11"/>
        <v>hot cell</v>
      </c>
      <c r="AE28" s="1089" t="str">
        <f t="shared" si="11"/>
        <v>Allard</v>
      </c>
      <c r="AF28" s="1089" t="str">
        <f t="shared" si="11"/>
        <v>Johnson(2012)</v>
      </c>
    </row>
    <row r="29" spans="2:32" x14ac:dyDescent="0.3">
      <c r="B29" s="1084" t="s">
        <v>731</v>
      </c>
      <c r="F29" s="1070"/>
      <c r="G29" s="1085" t="str">
        <f t="shared" si="1"/>
        <v>No</v>
      </c>
      <c r="H29" s="1088" t="e">
        <f t="shared" si="2"/>
        <v>#N/A</v>
      </c>
      <c r="I29" s="1088" t="e">
        <f t="shared" si="2"/>
        <v>#N/A</v>
      </c>
      <c r="J29" s="1088" t="e">
        <f t="shared" si="9"/>
        <v>#N/A</v>
      </c>
      <c r="K29" s="1088" t="e">
        <f t="shared" si="3"/>
        <v>#N/A</v>
      </c>
      <c r="L29" s="1088">
        <f t="shared" si="10"/>
        <v>0.6</v>
      </c>
      <c r="M29" s="1088">
        <f t="shared" si="4"/>
        <v>0.6</v>
      </c>
      <c r="N29" s="1088" t="e">
        <f t="shared" si="5"/>
        <v>#N/A</v>
      </c>
      <c r="O29" s="1088" t="e">
        <f t="shared" si="10"/>
        <v>#N/A</v>
      </c>
      <c r="P29" s="1088" t="e">
        <f t="shared" si="6"/>
        <v>#N/A</v>
      </c>
      <c r="Q29" s="1088" t="e">
        <f t="shared" si="7"/>
        <v>#N/A</v>
      </c>
      <c r="AB29" s="1089" t="str">
        <f t="shared" si="11"/>
        <v>Slice</v>
      </c>
      <c r="AC29" s="1089" t="str">
        <f t="shared" si="11"/>
        <v>Yes</v>
      </c>
      <c r="AD29" s="1089">
        <f t="shared" si="11"/>
        <v>25</v>
      </c>
      <c r="AE29" s="1089" t="str">
        <f t="shared" si="11"/>
        <v>CGW</v>
      </c>
      <c r="AF29" s="1089" t="str">
        <f t="shared" si="11"/>
        <v>Quinones (2006)</v>
      </c>
    </row>
    <row r="30" spans="2:32" x14ac:dyDescent="0.3">
      <c r="B30" s="1084" t="s">
        <v>545</v>
      </c>
      <c r="F30" s="1070"/>
      <c r="G30" s="1085" t="str">
        <f t="shared" si="1"/>
        <v>No</v>
      </c>
      <c r="H30" s="1088">
        <f t="shared" ref="H30:I49" si="12">IF((VLOOKUP($B30,DATOS,MATCH(H$9,TITULOS,0),FALSE))=0,NA(),(VLOOKUP($B30,DATOS,MATCH(H$9,TITULOS,0),FALSE)))</f>
        <v>15</v>
      </c>
      <c r="I30" s="1088">
        <f t="shared" si="12"/>
        <v>2.48</v>
      </c>
      <c r="J30" s="1088">
        <f t="shared" si="9"/>
        <v>2.48</v>
      </c>
      <c r="K30" s="1088" t="e">
        <f t="shared" si="3"/>
        <v>#N/A</v>
      </c>
      <c r="L30" s="1088">
        <f t="shared" ref="L30:O49" si="13">IF((VLOOKUP($B30,DATOS,MATCH(L$9,TITULOS,0),FALSE))=0,NA(),(VLOOKUP($B30,DATOS,MATCH(L$9,TITULOS,0),FALSE)))</f>
        <v>1.98</v>
      </c>
      <c r="M30" s="1088">
        <f t="shared" si="4"/>
        <v>1.98</v>
      </c>
      <c r="N30" s="1088" t="e">
        <f t="shared" si="5"/>
        <v>#N/A</v>
      </c>
      <c r="O30" s="1088" t="e">
        <f t="shared" si="13"/>
        <v>#N/A</v>
      </c>
      <c r="P30" s="1088" t="e">
        <f t="shared" si="6"/>
        <v>#N/A</v>
      </c>
      <c r="Q30" s="1088" t="e">
        <f t="shared" si="7"/>
        <v>#N/A</v>
      </c>
      <c r="AB30" s="1089" t="str">
        <f t="shared" ref="AB30:AF39" si="14">VLOOKUP($B30,DATOS,MATCH(AB$9,TITULOS,0),FALSE)</f>
        <v>Powder</v>
      </c>
      <c r="AC30" s="1089" t="str">
        <f t="shared" si="14"/>
        <v>No</v>
      </c>
      <c r="AD30" s="1089">
        <f t="shared" si="14"/>
        <v>24</v>
      </c>
      <c r="AE30" s="1089" t="str">
        <f t="shared" si="14"/>
        <v>BGW</v>
      </c>
      <c r="AF30" s="1089" t="str">
        <f t="shared" si="14"/>
        <v>Serrano-Purroy(2012)</v>
      </c>
    </row>
    <row r="31" spans="2:32" ht="28.8" x14ac:dyDescent="0.3">
      <c r="B31" s="1084" t="s">
        <v>543</v>
      </c>
      <c r="F31" s="1070"/>
      <c r="G31" s="1085" t="str">
        <f t="shared" si="1"/>
        <v>No</v>
      </c>
      <c r="H31" s="1088">
        <f t="shared" si="12"/>
        <v>15</v>
      </c>
      <c r="I31" s="1088">
        <f t="shared" si="12"/>
        <v>1.98</v>
      </c>
      <c r="J31" s="1088">
        <f t="shared" si="9"/>
        <v>1.98</v>
      </c>
      <c r="K31" s="1088" t="e">
        <f t="shared" si="3"/>
        <v>#N/A</v>
      </c>
      <c r="L31" s="1088">
        <f t="shared" si="13"/>
        <v>1.96</v>
      </c>
      <c r="M31" s="1088">
        <f t="shared" si="4"/>
        <v>1.96</v>
      </c>
      <c r="N31" s="1088" t="e">
        <f t="shared" si="5"/>
        <v>#N/A</v>
      </c>
      <c r="O31" s="1088" t="e">
        <f t="shared" si="13"/>
        <v>#N/A</v>
      </c>
      <c r="P31" s="1088" t="e">
        <f t="shared" si="6"/>
        <v>#N/A</v>
      </c>
      <c r="Q31" s="1088" t="e">
        <f t="shared" si="7"/>
        <v>#N/A</v>
      </c>
      <c r="AB31" s="1089" t="str">
        <f t="shared" si="14"/>
        <v>Powder</v>
      </c>
      <c r="AC31" s="1089" t="str">
        <f t="shared" si="14"/>
        <v>No</v>
      </c>
      <c r="AD31" s="1089">
        <f t="shared" si="14"/>
        <v>24</v>
      </c>
      <c r="AE31" s="1089" t="str">
        <f t="shared" si="14"/>
        <v>BIC</v>
      </c>
      <c r="AF31" s="1089" t="str">
        <f t="shared" si="14"/>
        <v>Serrano-Purroy(2012)</v>
      </c>
    </row>
    <row r="32" spans="2:32" ht="28.8" x14ac:dyDescent="0.3">
      <c r="B32" s="1084" t="s">
        <v>94</v>
      </c>
      <c r="F32" s="1070"/>
      <c r="G32" s="1085" t="str">
        <f t="shared" si="1"/>
        <v>No</v>
      </c>
      <c r="H32" s="1088">
        <f t="shared" si="12"/>
        <v>20.6</v>
      </c>
      <c r="I32" s="1088" t="e">
        <f t="shared" si="12"/>
        <v>#N/A</v>
      </c>
      <c r="J32" s="1088" t="e">
        <f t="shared" si="9"/>
        <v>#N/A</v>
      </c>
      <c r="K32" s="1088" t="e">
        <f t="shared" si="3"/>
        <v>#N/A</v>
      </c>
      <c r="L32" s="1088" t="e">
        <f t="shared" si="13"/>
        <v>#N/A</v>
      </c>
      <c r="M32" s="1088" t="e">
        <f t="shared" si="4"/>
        <v>#N/A</v>
      </c>
      <c r="N32" s="1088" t="e">
        <f t="shared" si="5"/>
        <v>#N/A</v>
      </c>
      <c r="O32" s="1088">
        <f t="shared" si="13"/>
        <v>7.27</v>
      </c>
      <c r="P32" s="1088">
        <f t="shared" si="6"/>
        <v>7.27</v>
      </c>
      <c r="Q32" s="1088" t="e">
        <f t="shared" si="7"/>
        <v>#N/A</v>
      </c>
      <c r="AB32" s="1089" t="str">
        <f t="shared" si="14"/>
        <v>Segment</v>
      </c>
      <c r="AC32" s="1089" t="str">
        <f t="shared" si="14"/>
        <v>Yes</v>
      </c>
      <c r="AD32" s="1089" t="str">
        <f t="shared" si="14"/>
        <v>hot cell</v>
      </c>
      <c r="AE32" s="1089" t="str">
        <f t="shared" si="14"/>
        <v>borate = 28mM</v>
      </c>
      <c r="AF32" s="1089" t="str">
        <f t="shared" si="14"/>
        <v>Johnson(2012)</v>
      </c>
    </row>
    <row r="33" spans="2:32" ht="28.8" x14ac:dyDescent="0.3">
      <c r="B33" s="1084" t="s">
        <v>93</v>
      </c>
      <c r="F33" s="1070"/>
      <c r="G33" s="1085" t="str">
        <f t="shared" si="1"/>
        <v>No</v>
      </c>
      <c r="H33" s="1088">
        <f t="shared" si="12"/>
        <v>20.6</v>
      </c>
      <c r="I33" s="1088" t="e">
        <f t="shared" si="12"/>
        <v>#N/A</v>
      </c>
      <c r="J33" s="1088" t="e">
        <f t="shared" si="9"/>
        <v>#N/A</v>
      </c>
      <c r="K33" s="1088" t="e">
        <f t="shared" si="3"/>
        <v>#N/A</v>
      </c>
      <c r="L33" s="1088" t="e">
        <f t="shared" si="13"/>
        <v>#N/A</v>
      </c>
      <c r="M33" s="1088" t="e">
        <f t="shared" si="4"/>
        <v>#N/A</v>
      </c>
      <c r="N33" s="1088" t="e">
        <f t="shared" si="5"/>
        <v>#N/A</v>
      </c>
      <c r="O33" s="1088">
        <f t="shared" si="13"/>
        <v>5.9</v>
      </c>
      <c r="P33" s="1088">
        <f t="shared" si="6"/>
        <v>5.9</v>
      </c>
      <c r="Q33" s="1088" t="e">
        <f t="shared" si="7"/>
        <v>#N/A</v>
      </c>
      <c r="AB33" s="1089" t="str">
        <f t="shared" si="14"/>
        <v>Fragment</v>
      </c>
      <c r="AC33" s="1089" t="str">
        <f t="shared" si="14"/>
        <v>Open*</v>
      </c>
      <c r="AD33" s="1089" t="str">
        <f t="shared" si="14"/>
        <v>hot cell</v>
      </c>
      <c r="AE33" s="1089" t="str">
        <f t="shared" si="14"/>
        <v>borate = 28mM</v>
      </c>
      <c r="AF33" s="1089" t="str">
        <f t="shared" si="14"/>
        <v>Johnson(2012)</v>
      </c>
    </row>
    <row r="34" spans="2:32" ht="28.8" x14ac:dyDescent="0.3">
      <c r="B34" s="1084" t="s">
        <v>96</v>
      </c>
      <c r="F34" s="1070"/>
      <c r="G34" s="1085" t="str">
        <f t="shared" si="1"/>
        <v>No</v>
      </c>
      <c r="H34" s="1088">
        <f t="shared" si="12"/>
        <v>26.7</v>
      </c>
      <c r="I34" s="1088" t="e">
        <f t="shared" si="12"/>
        <v>#N/A</v>
      </c>
      <c r="J34" s="1088" t="e">
        <f t="shared" si="9"/>
        <v>#N/A</v>
      </c>
      <c r="K34" s="1088" t="e">
        <f t="shared" si="3"/>
        <v>#N/A</v>
      </c>
      <c r="L34" s="1088" t="e">
        <f t="shared" si="13"/>
        <v>#N/A</v>
      </c>
      <c r="M34" s="1088" t="e">
        <f t="shared" si="4"/>
        <v>#N/A</v>
      </c>
      <c r="N34" s="1088" t="e">
        <f t="shared" si="5"/>
        <v>#N/A</v>
      </c>
      <c r="O34" s="1088">
        <f t="shared" si="13"/>
        <v>9.1300000000000008</v>
      </c>
      <c r="P34" s="1088">
        <f t="shared" si="6"/>
        <v>9.1300000000000008</v>
      </c>
      <c r="Q34" s="1088" t="e">
        <f t="shared" si="7"/>
        <v>#N/A</v>
      </c>
      <c r="AB34" s="1089" t="str">
        <f t="shared" si="14"/>
        <v>Segment</v>
      </c>
      <c r="AC34" s="1089" t="str">
        <f t="shared" si="14"/>
        <v>Yes</v>
      </c>
      <c r="AD34" s="1089" t="str">
        <f t="shared" si="14"/>
        <v>hot cell</v>
      </c>
      <c r="AE34" s="1089" t="str">
        <f t="shared" si="14"/>
        <v>borate = 28mM</v>
      </c>
      <c r="AF34" s="1089" t="str">
        <f t="shared" si="14"/>
        <v>Johnson(2012)</v>
      </c>
    </row>
    <row r="35" spans="2:32" x14ac:dyDescent="0.3">
      <c r="B35" s="1084" t="s">
        <v>95</v>
      </c>
      <c r="F35" s="1070"/>
      <c r="G35" s="1085" t="str">
        <f t="shared" si="1"/>
        <v>No</v>
      </c>
      <c r="H35" s="1088">
        <f t="shared" si="12"/>
        <v>26.7</v>
      </c>
      <c r="I35" s="1088" t="e">
        <f t="shared" si="12"/>
        <v>#N/A</v>
      </c>
      <c r="J35" s="1088" t="e">
        <f t="shared" si="9"/>
        <v>#N/A</v>
      </c>
      <c r="K35" s="1088" t="e">
        <f t="shared" si="3"/>
        <v>#N/A</v>
      </c>
      <c r="L35" s="1088" t="e">
        <f t="shared" si="13"/>
        <v>#N/A</v>
      </c>
      <c r="M35" s="1088" t="e">
        <f t="shared" si="4"/>
        <v>#N/A</v>
      </c>
      <c r="N35" s="1088" t="e">
        <f t="shared" si="5"/>
        <v>#N/A</v>
      </c>
      <c r="O35" s="1088">
        <f t="shared" si="13"/>
        <v>4.9800000000000004</v>
      </c>
      <c r="P35" s="1088">
        <f t="shared" si="6"/>
        <v>4.9800000000000004</v>
      </c>
      <c r="Q35" s="1088" t="e">
        <f t="shared" si="7"/>
        <v>#N/A</v>
      </c>
      <c r="AB35" s="1089" t="str">
        <f t="shared" si="14"/>
        <v>Fragment</v>
      </c>
      <c r="AC35" s="1089" t="str">
        <f t="shared" si="14"/>
        <v>Open*</v>
      </c>
      <c r="AD35" s="1089" t="str">
        <f t="shared" si="14"/>
        <v>hot cell</v>
      </c>
      <c r="AE35" s="1089" t="str">
        <f t="shared" si="14"/>
        <v>borate = 28mM</v>
      </c>
      <c r="AF35" s="1089" t="str">
        <f t="shared" si="14"/>
        <v>Johnson(2012)</v>
      </c>
    </row>
    <row r="36" spans="2:32" x14ac:dyDescent="0.3">
      <c r="B36" s="1084" t="s">
        <v>90</v>
      </c>
      <c r="F36" s="1070"/>
      <c r="G36" s="1085" t="str">
        <f t="shared" si="1"/>
        <v>No</v>
      </c>
      <c r="H36" s="1088">
        <f t="shared" si="12"/>
        <v>3.69</v>
      </c>
      <c r="I36" s="1088" t="e">
        <f t="shared" si="12"/>
        <v>#N/A</v>
      </c>
      <c r="J36" s="1088" t="e">
        <f t="shared" si="9"/>
        <v>#N/A</v>
      </c>
      <c r="K36" s="1088" t="e">
        <f t="shared" si="3"/>
        <v>#N/A</v>
      </c>
      <c r="L36" s="1088" t="e">
        <f t="shared" si="13"/>
        <v>#N/A</v>
      </c>
      <c r="M36" s="1088" t="e">
        <f t="shared" si="4"/>
        <v>#N/A</v>
      </c>
      <c r="N36" s="1088" t="e">
        <f t="shared" si="5"/>
        <v>#N/A</v>
      </c>
      <c r="O36" s="1088" t="e">
        <f t="shared" si="13"/>
        <v>#N/A</v>
      </c>
      <c r="P36" s="1088" t="e">
        <f t="shared" si="6"/>
        <v>#N/A</v>
      </c>
      <c r="Q36" s="1088" t="e">
        <f t="shared" si="7"/>
        <v>#N/A</v>
      </c>
      <c r="AB36" s="1089" t="str">
        <f t="shared" si="14"/>
        <v>Segment</v>
      </c>
      <c r="AC36" s="1089" t="str">
        <f t="shared" si="14"/>
        <v>Yes</v>
      </c>
      <c r="AD36" s="1089" t="str">
        <f t="shared" si="14"/>
        <v>hot cell</v>
      </c>
      <c r="AE36" s="1089" t="str">
        <f t="shared" si="14"/>
        <v>borate = 28mM</v>
      </c>
      <c r="AF36" s="1089" t="str">
        <f t="shared" si="14"/>
        <v>Johnson(2012)</v>
      </c>
    </row>
    <row r="37" spans="2:32" x14ac:dyDescent="0.3">
      <c r="B37" s="1084" t="s">
        <v>89</v>
      </c>
      <c r="F37" s="1070"/>
      <c r="G37" s="1085" t="str">
        <f t="shared" si="1"/>
        <v>No</v>
      </c>
      <c r="H37" s="1088">
        <f t="shared" si="12"/>
        <v>3.69</v>
      </c>
      <c r="I37" s="1088" t="e">
        <f t="shared" si="12"/>
        <v>#N/A</v>
      </c>
      <c r="J37" s="1088" t="e">
        <f t="shared" si="9"/>
        <v>#N/A</v>
      </c>
      <c r="K37" s="1088" t="e">
        <f t="shared" si="3"/>
        <v>#N/A</v>
      </c>
      <c r="L37" s="1088" t="e">
        <f t="shared" si="13"/>
        <v>#N/A</v>
      </c>
      <c r="M37" s="1088" t="e">
        <f t="shared" si="4"/>
        <v>#N/A</v>
      </c>
      <c r="N37" s="1088" t="e">
        <f t="shared" si="5"/>
        <v>#N/A</v>
      </c>
      <c r="O37" s="1088" t="e">
        <f t="shared" si="13"/>
        <v>#N/A</v>
      </c>
      <c r="P37" s="1088" t="e">
        <f t="shared" si="6"/>
        <v>#N/A</v>
      </c>
      <c r="Q37" s="1088" t="e">
        <f t="shared" si="7"/>
        <v>#N/A</v>
      </c>
      <c r="AB37" s="1089" t="str">
        <f t="shared" si="14"/>
        <v>Fragment</v>
      </c>
      <c r="AC37" s="1089" t="str">
        <f t="shared" si="14"/>
        <v>Open*</v>
      </c>
      <c r="AD37" s="1089" t="str">
        <f t="shared" si="14"/>
        <v>hot cell</v>
      </c>
      <c r="AE37" s="1089" t="str">
        <f t="shared" si="14"/>
        <v>borate = 28mM</v>
      </c>
      <c r="AF37" s="1089" t="str">
        <f t="shared" si="14"/>
        <v>Johnson(2012)</v>
      </c>
    </row>
    <row r="38" spans="2:32" x14ac:dyDescent="0.3">
      <c r="B38" s="1084" t="s">
        <v>92</v>
      </c>
      <c r="F38" s="1070"/>
      <c r="G38" s="1085" t="str">
        <f t="shared" si="1"/>
        <v>No</v>
      </c>
      <c r="H38" s="1088">
        <f t="shared" si="12"/>
        <v>3.69</v>
      </c>
      <c r="I38" s="1088" t="e">
        <f t="shared" si="12"/>
        <v>#N/A</v>
      </c>
      <c r="J38" s="1088" t="e">
        <f t="shared" si="9"/>
        <v>#N/A</v>
      </c>
      <c r="K38" s="1088" t="e">
        <f t="shared" si="3"/>
        <v>#N/A</v>
      </c>
      <c r="L38" s="1088" t="e">
        <f t="shared" si="13"/>
        <v>#N/A</v>
      </c>
      <c r="M38" s="1088" t="e">
        <f t="shared" si="4"/>
        <v>#N/A</v>
      </c>
      <c r="N38" s="1088" t="e">
        <f t="shared" si="5"/>
        <v>#N/A</v>
      </c>
      <c r="O38" s="1088" t="e">
        <f t="shared" si="13"/>
        <v>#N/A</v>
      </c>
      <c r="P38" s="1088" t="e">
        <f t="shared" si="6"/>
        <v>#N/A</v>
      </c>
      <c r="Q38" s="1088" t="e">
        <f t="shared" si="7"/>
        <v>#N/A</v>
      </c>
      <c r="AB38" s="1089" t="str">
        <f t="shared" si="14"/>
        <v>Segment</v>
      </c>
      <c r="AC38" s="1089" t="str">
        <f t="shared" si="14"/>
        <v>Yes</v>
      </c>
      <c r="AD38" s="1089" t="str">
        <f t="shared" si="14"/>
        <v>hot cell</v>
      </c>
      <c r="AE38" s="1089" t="str">
        <f t="shared" si="14"/>
        <v>borate = 28mM</v>
      </c>
      <c r="AF38" s="1089" t="str">
        <f t="shared" si="14"/>
        <v>Johnson(2012)</v>
      </c>
    </row>
    <row r="39" spans="2:32" x14ac:dyDescent="0.3">
      <c r="B39" s="1084" t="s">
        <v>91</v>
      </c>
      <c r="F39" s="1070"/>
      <c r="G39" s="1085" t="str">
        <f t="shared" si="1"/>
        <v>No</v>
      </c>
      <c r="H39" s="1088">
        <f t="shared" si="12"/>
        <v>3.69</v>
      </c>
      <c r="I39" s="1088" t="e">
        <f t="shared" si="12"/>
        <v>#N/A</v>
      </c>
      <c r="J39" s="1088" t="e">
        <f t="shared" si="9"/>
        <v>#N/A</v>
      </c>
      <c r="K39" s="1088" t="e">
        <f t="shared" si="3"/>
        <v>#N/A</v>
      </c>
      <c r="L39" s="1088" t="e">
        <f t="shared" si="13"/>
        <v>#N/A</v>
      </c>
      <c r="M39" s="1088" t="e">
        <f t="shared" si="4"/>
        <v>#N/A</v>
      </c>
      <c r="N39" s="1088" t="e">
        <f t="shared" si="5"/>
        <v>#N/A</v>
      </c>
      <c r="O39" s="1088" t="e">
        <f t="shared" si="13"/>
        <v>#N/A</v>
      </c>
      <c r="P39" s="1088" t="e">
        <f t="shared" si="6"/>
        <v>#N/A</v>
      </c>
      <c r="Q39" s="1088" t="e">
        <f t="shared" si="7"/>
        <v>#N/A</v>
      </c>
      <c r="AB39" s="1089" t="str">
        <f t="shared" si="14"/>
        <v>Fragment</v>
      </c>
      <c r="AC39" s="1089" t="str">
        <f t="shared" si="14"/>
        <v>Open*</v>
      </c>
      <c r="AD39" s="1089" t="str">
        <f t="shared" si="14"/>
        <v>hot cell</v>
      </c>
      <c r="AE39" s="1089" t="str">
        <f t="shared" si="14"/>
        <v>borate = 28mM</v>
      </c>
      <c r="AF39" s="1089" t="str">
        <f t="shared" si="14"/>
        <v>Johnson(2012)</v>
      </c>
    </row>
    <row r="40" spans="2:32" x14ac:dyDescent="0.3">
      <c r="B40" s="1084" t="s">
        <v>696</v>
      </c>
      <c r="F40" s="1070"/>
      <c r="G40" s="1085" t="str">
        <f t="shared" si="1"/>
        <v>No</v>
      </c>
      <c r="H40" s="1088" t="e">
        <f t="shared" si="12"/>
        <v>#N/A</v>
      </c>
      <c r="I40" s="1088" t="e">
        <f t="shared" si="12"/>
        <v>#N/A</v>
      </c>
      <c r="J40" s="1088" t="e">
        <f t="shared" si="9"/>
        <v>#N/A</v>
      </c>
      <c r="K40" s="1088" t="e">
        <f t="shared" si="3"/>
        <v>#N/A</v>
      </c>
      <c r="L40" s="1088">
        <f t="shared" si="13"/>
        <v>3.4799999999999998E-2</v>
      </c>
      <c r="M40" s="1088">
        <f t="shared" si="4"/>
        <v>3.4799999999999998E-2</v>
      </c>
      <c r="N40" s="1088" t="e">
        <f t="shared" si="5"/>
        <v>#N/A</v>
      </c>
      <c r="O40" s="1088">
        <f t="shared" si="13"/>
        <v>0.93799999999999994</v>
      </c>
      <c r="P40" s="1088">
        <f t="shared" si="6"/>
        <v>0.93799999999999994</v>
      </c>
      <c r="Q40" s="1088" t="e">
        <f t="shared" si="7"/>
        <v>#N/A</v>
      </c>
      <c r="AB40" s="1089" t="str">
        <f t="shared" ref="AB40:AF49" si="15">VLOOKUP($B40,DATOS,MATCH(AB$9,TITULOS,0),FALSE)</f>
        <v>Bare fuel</v>
      </c>
      <c r="AC40" s="1089" t="str">
        <f t="shared" si="15"/>
        <v>Yes</v>
      </c>
      <c r="AD40" s="1089">
        <f t="shared" si="15"/>
        <v>100</v>
      </c>
      <c r="AE40" s="1089" t="str">
        <f t="shared" si="15"/>
        <v>DIW</v>
      </c>
      <c r="AF40" s="1089" t="str">
        <f t="shared" si="15"/>
        <v>Glatz(1999)</v>
      </c>
    </row>
    <row r="41" spans="2:32" x14ac:dyDescent="0.3">
      <c r="B41" s="1084" t="s">
        <v>697</v>
      </c>
      <c r="F41" s="1070"/>
      <c r="G41" s="1085" t="str">
        <f t="shared" si="1"/>
        <v>No</v>
      </c>
      <c r="H41" s="1088" t="e">
        <f t="shared" si="12"/>
        <v>#N/A</v>
      </c>
      <c r="I41" s="1088" t="e">
        <f t="shared" si="12"/>
        <v>#N/A</v>
      </c>
      <c r="J41" s="1088" t="e">
        <f t="shared" si="9"/>
        <v>#N/A</v>
      </c>
      <c r="K41" s="1088" t="e">
        <f t="shared" si="3"/>
        <v>#N/A</v>
      </c>
      <c r="L41" s="1088">
        <f t="shared" si="13"/>
        <v>4.2299999999999997E-2</v>
      </c>
      <c r="M41" s="1088">
        <f t="shared" si="4"/>
        <v>4.2299999999999997E-2</v>
      </c>
      <c r="N41" s="1088" t="e">
        <f t="shared" si="5"/>
        <v>#N/A</v>
      </c>
      <c r="O41" s="1088">
        <f t="shared" si="13"/>
        <v>1.22</v>
      </c>
      <c r="P41" s="1088">
        <f t="shared" si="6"/>
        <v>1.22</v>
      </c>
      <c r="Q41" s="1088" t="e">
        <f t="shared" si="7"/>
        <v>#N/A</v>
      </c>
      <c r="AB41" s="1089" t="str">
        <f t="shared" si="15"/>
        <v>Bare fuel</v>
      </c>
      <c r="AC41" s="1089" t="str">
        <f t="shared" si="15"/>
        <v>Yes</v>
      </c>
      <c r="AD41" s="1089">
        <f t="shared" si="15"/>
        <v>100</v>
      </c>
      <c r="AE41" s="1089" t="str">
        <f t="shared" si="15"/>
        <v>DIW</v>
      </c>
      <c r="AF41" s="1089" t="str">
        <f t="shared" si="15"/>
        <v>Glatz(1999)</v>
      </c>
    </row>
    <row r="42" spans="2:32" x14ac:dyDescent="0.3">
      <c r="B42" s="1084" t="s">
        <v>698</v>
      </c>
      <c r="F42" s="1070"/>
      <c r="G42" s="1085" t="str">
        <f t="shared" ref="G42:G73" si="16">VLOOKUP($B42,DATOS,MATCH(G$9,TITULOS,0),FALSE)</f>
        <v>No</v>
      </c>
      <c r="H42" s="1088" t="e">
        <f t="shared" si="12"/>
        <v>#N/A</v>
      </c>
      <c r="I42" s="1088" t="e">
        <f t="shared" si="12"/>
        <v>#N/A</v>
      </c>
      <c r="J42" s="1088" t="e">
        <f t="shared" ref="J42:J73" si="17">IF($G42="No",I42,NA())</f>
        <v>#N/A</v>
      </c>
      <c r="K42" s="1088" t="e">
        <f t="shared" ref="K42:K73" si="18">IF($G42="Yes",I42,NA())</f>
        <v>#N/A</v>
      </c>
      <c r="L42" s="1088">
        <f t="shared" si="13"/>
        <v>4.2000000000000003E-2</v>
      </c>
      <c r="M42" s="1088">
        <f t="shared" ref="M42:M73" si="19">IF($G42="No",L42,NA())</f>
        <v>4.2000000000000003E-2</v>
      </c>
      <c r="N42" s="1088" t="e">
        <f t="shared" ref="N42:N73" si="20">IF($G42="Yes",L42,NA())</f>
        <v>#N/A</v>
      </c>
      <c r="O42" s="1088">
        <f t="shared" si="13"/>
        <v>2.56</v>
      </c>
      <c r="P42" s="1088">
        <f t="shared" ref="P42:P73" si="21">IF($G42="No",O42,NA())</f>
        <v>2.56</v>
      </c>
      <c r="Q42" s="1088" t="e">
        <f t="shared" ref="Q42:Q73" si="22">IF($G42="Yes",O42,NA())</f>
        <v>#N/A</v>
      </c>
      <c r="AB42" s="1089" t="str">
        <f t="shared" si="15"/>
        <v>Bare fuel</v>
      </c>
      <c r="AC42" s="1089" t="str">
        <f t="shared" si="15"/>
        <v>Yes</v>
      </c>
      <c r="AD42" s="1089">
        <f t="shared" si="15"/>
        <v>100</v>
      </c>
      <c r="AE42" s="1089" t="str">
        <f t="shared" si="15"/>
        <v>DIW</v>
      </c>
      <c r="AF42" s="1089" t="str">
        <f t="shared" si="15"/>
        <v>Glatz(1999)</v>
      </c>
    </row>
    <row r="43" spans="2:32" x14ac:dyDescent="0.3">
      <c r="B43" s="1084" t="s">
        <v>41</v>
      </c>
      <c r="F43" s="1070"/>
      <c r="G43" s="1085" t="str">
        <f t="shared" si="16"/>
        <v>No</v>
      </c>
      <c r="H43" s="1088">
        <f t="shared" si="12"/>
        <v>7</v>
      </c>
      <c r="I43" s="1088" t="e">
        <f t="shared" si="12"/>
        <v>#N/A</v>
      </c>
      <c r="J43" s="1088" t="e">
        <f t="shared" si="17"/>
        <v>#N/A</v>
      </c>
      <c r="K43" s="1088" t="e">
        <f t="shared" si="18"/>
        <v>#N/A</v>
      </c>
      <c r="L43" s="1088">
        <f t="shared" si="13"/>
        <v>0.25</v>
      </c>
      <c r="M43" s="1088">
        <f t="shared" si="19"/>
        <v>0.25</v>
      </c>
      <c r="N43" s="1088" t="e">
        <f t="shared" si="20"/>
        <v>#N/A</v>
      </c>
      <c r="O43" s="1088" t="e">
        <f t="shared" si="13"/>
        <v>#N/A</v>
      </c>
      <c r="P43" s="1088" t="e">
        <f t="shared" si="21"/>
        <v>#N/A</v>
      </c>
      <c r="Q43" s="1088" t="e">
        <f t="shared" si="22"/>
        <v>#N/A</v>
      </c>
      <c r="AB43" s="1089" t="str">
        <f t="shared" si="15"/>
        <v>Segment</v>
      </c>
      <c r="AC43" s="1089" t="str">
        <f t="shared" si="15"/>
        <v>Yes</v>
      </c>
      <c r="AD43" s="1089">
        <f t="shared" si="15"/>
        <v>25</v>
      </c>
      <c r="AE43" s="1089" t="str">
        <f t="shared" si="15"/>
        <v>HCO3- = 1mM</v>
      </c>
      <c r="AF43" s="1089" t="str">
        <f t="shared" si="15"/>
        <v>Roudil(2007)</v>
      </c>
    </row>
    <row r="44" spans="2:32" x14ac:dyDescent="0.3">
      <c r="B44" s="1084" t="s">
        <v>809</v>
      </c>
      <c r="F44" s="1070"/>
      <c r="G44" s="1085" t="str">
        <f t="shared" si="16"/>
        <v>No</v>
      </c>
      <c r="H44" s="1088">
        <f t="shared" si="12"/>
        <v>0.2</v>
      </c>
      <c r="I44" s="1088" t="e">
        <f t="shared" si="12"/>
        <v>#N/A</v>
      </c>
      <c r="J44" s="1088" t="e">
        <f t="shared" si="17"/>
        <v>#N/A</v>
      </c>
      <c r="K44" s="1088" t="e">
        <f t="shared" si="18"/>
        <v>#N/A</v>
      </c>
      <c r="L44" s="1088">
        <f t="shared" si="13"/>
        <v>2.5000000000000001E-2</v>
      </c>
      <c r="M44" s="1088">
        <f t="shared" si="19"/>
        <v>2.5000000000000001E-2</v>
      </c>
      <c r="N44" s="1088" t="e">
        <f t="shared" si="20"/>
        <v>#N/A</v>
      </c>
      <c r="O44" s="1088">
        <f t="shared" si="13"/>
        <v>1.7999999999999999E-2</v>
      </c>
      <c r="P44" s="1088">
        <f t="shared" si="21"/>
        <v>1.7999999999999999E-2</v>
      </c>
      <c r="Q44" s="1088" t="e">
        <f t="shared" si="22"/>
        <v>#N/A</v>
      </c>
      <c r="AB44" s="1089" t="str">
        <f t="shared" si="15"/>
        <v>Bare fuel</v>
      </c>
      <c r="AC44" s="1089" t="str">
        <f t="shared" si="15"/>
        <v>Yes</v>
      </c>
      <c r="AD44" s="1089">
        <f t="shared" si="15"/>
        <v>25</v>
      </c>
      <c r="AE44" s="1089" t="str">
        <f t="shared" si="15"/>
        <v>J-13</v>
      </c>
      <c r="AF44" s="1089" t="str">
        <f t="shared" si="15"/>
        <v>Wilson (1990 a)</v>
      </c>
    </row>
    <row r="45" spans="2:32" x14ac:dyDescent="0.3">
      <c r="B45" s="1084" t="s">
        <v>810</v>
      </c>
      <c r="F45" s="1070"/>
      <c r="G45" s="1085" t="str">
        <f t="shared" si="16"/>
        <v>No</v>
      </c>
      <c r="H45" s="1088">
        <f t="shared" si="12"/>
        <v>0.2</v>
      </c>
      <c r="I45" s="1088" t="e">
        <f t="shared" si="12"/>
        <v>#N/A</v>
      </c>
      <c r="J45" s="1088" t="e">
        <f t="shared" si="17"/>
        <v>#N/A</v>
      </c>
      <c r="K45" s="1088" t="e">
        <f t="shared" si="18"/>
        <v>#N/A</v>
      </c>
      <c r="L45" s="1088">
        <f t="shared" si="13"/>
        <v>7.3999999999999996E-2</v>
      </c>
      <c r="M45" s="1088">
        <f t="shared" si="19"/>
        <v>7.3999999999999996E-2</v>
      </c>
      <c r="N45" s="1088" t="e">
        <f t="shared" si="20"/>
        <v>#N/A</v>
      </c>
      <c r="O45" s="1088">
        <f t="shared" si="13"/>
        <v>0.33</v>
      </c>
      <c r="P45" s="1088">
        <f t="shared" si="21"/>
        <v>0.33</v>
      </c>
      <c r="Q45" s="1088" t="e">
        <f t="shared" si="22"/>
        <v>#N/A</v>
      </c>
      <c r="AB45" s="1089" t="str">
        <f t="shared" si="15"/>
        <v>Bare fuel</v>
      </c>
      <c r="AC45" s="1089" t="str">
        <f t="shared" si="15"/>
        <v>Yes</v>
      </c>
      <c r="AD45" s="1089">
        <f t="shared" si="15"/>
        <v>85</v>
      </c>
      <c r="AE45" s="1089" t="str">
        <f t="shared" si="15"/>
        <v>J-13</v>
      </c>
      <c r="AF45" s="1089" t="str">
        <f t="shared" si="15"/>
        <v>Wilson (1990 b)</v>
      </c>
    </row>
    <row r="46" spans="2:32" x14ac:dyDescent="0.3">
      <c r="B46" s="1084" t="s">
        <v>807</v>
      </c>
      <c r="F46" s="1070"/>
      <c r="G46" s="1085" t="str">
        <f t="shared" si="16"/>
        <v>No</v>
      </c>
      <c r="H46" s="1088">
        <f t="shared" si="12"/>
        <v>0.3</v>
      </c>
      <c r="I46" s="1088" t="e">
        <f t="shared" si="12"/>
        <v>#N/A</v>
      </c>
      <c r="J46" s="1088" t="e">
        <f t="shared" si="17"/>
        <v>#N/A</v>
      </c>
      <c r="K46" s="1088" t="e">
        <f t="shared" si="18"/>
        <v>#N/A</v>
      </c>
      <c r="L46" s="1088">
        <f t="shared" si="13"/>
        <v>1.2E-2</v>
      </c>
      <c r="M46" s="1088">
        <f t="shared" si="19"/>
        <v>1.2E-2</v>
      </c>
      <c r="N46" s="1088" t="e">
        <f t="shared" si="20"/>
        <v>#N/A</v>
      </c>
      <c r="O46" s="1088">
        <f t="shared" si="13"/>
        <v>4.1000000000000002E-2</v>
      </c>
      <c r="P46" s="1088">
        <f t="shared" si="21"/>
        <v>4.1000000000000002E-2</v>
      </c>
      <c r="Q46" s="1088" t="e">
        <f t="shared" si="22"/>
        <v>#N/A</v>
      </c>
      <c r="AB46" s="1089" t="str">
        <f t="shared" si="15"/>
        <v>Bare fuel</v>
      </c>
      <c r="AC46" s="1089" t="str">
        <f t="shared" si="15"/>
        <v>Yes</v>
      </c>
      <c r="AD46" s="1089">
        <f t="shared" si="15"/>
        <v>25</v>
      </c>
      <c r="AE46" s="1089" t="str">
        <f t="shared" si="15"/>
        <v>J-13</v>
      </c>
      <c r="AF46" s="1089" t="str">
        <f t="shared" si="15"/>
        <v>Wilson (1990 a)</v>
      </c>
    </row>
    <row r="47" spans="2:32" ht="28.8" x14ac:dyDescent="0.3">
      <c r="B47" s="1084" t="s">
        <v>808</v>
      </c>
      <c r="F47" s="1070"/>
      <c r="G47" s="1085" t="str">
        <f t="shared" si="16"/>
        <v>No</v>
      </c>
      <c r="H47" s="1088">
        <f t="shared" si="12"/>
        <v>0.3</v>
      </c>
      <c r="I47" s="1088" t="e">
        <f t="shared" si="12"/>
        <v>#N/A</v>
      </c>
      <c r="J47" s="1088" t="e">
        <f t="shared" si="17"/>
        <v>#N/A</v>
      </c>
      <c r="K47" s="1088" t="e">
        <f t="shared" si="18"/>
        <v>#N/A</v>
      </c>
      <c r="L47" s="1088">
        <f t="shared" si="13"/>
        <v>5.8999999999999997E-2</v>
      </c>
      <c r="M47" s="1088">
        <f t="shared" si="19"/>
        <v>5.8999999999999997E-2</v>
      </c>
      <c r="N47" s="1088" t="e">
        <f t="shared" si="20"/>
        <v>#N/A</v>
      </c>
      <c r="O47" s="1088">
        <f t="shared" si="13"/>
        <v>0.15</v>
      </c>
      <c r="P47" s="1088">
        <f t="shared" si="21"/>
        <v>0.15</v>
      </c>
      <c r="Q47" s="1088" t="e">
        <f t="shared" si="22"/>
        <v>#N/A</v>
      </c>
      <c r="AB47" s="1089" t="str">
        <f t="shared" si="15"/>
        <v>Bare fuel</v>
      </c>
      <c r="AC47" s="1089" t="str">
        <f t="shared" si="15"/>
        <v>Yes</v>
      </c>
      <c r="AD47" s="1089">
        <f t="shared" si="15"/>
        <v>85</v>
      </c>
      <c r="AE47" s="1089" t="str">
        <f t="shared" si="15"/>
        <v>J-13</v>
      </c>
      <c r="AF47" s="1089" t="str">
        <f t="shared" si="15"/>
        <v>Wilson (1990 b)</v>
      </c>
    </row>
    <row r="48" spans="2:32" ht="28.8" x14ac:dyDescent="0.3">
      <c r="B48" s="1084" t="s">
        <v>546</v>
      </c>
      <c r="F48" s="1070"/>
      <c r="G48" s="1085" t="str">
        <f t="shared" si="16"/>
        <v>No</v>
      </c>
      <c r="H48" s="1088">
        <f t="shared" si="12"/>
        <v>15</v>
      </c>
      <c r="I48" s="1088">
        <f t="shared" si="12"/>
        <v>2.56</v>
      </c>
      <c r="J48" s="1088">
        <f t="shared" si="17"/>
        <v>2.56</v>
      </c>
      <c r="K48" s="1088" t="e">
        <f t="shared" si="18"/>
        <v>#N/A</v>
      </c>
      <c r="L48" s="1088">
        <f t="shared" si="13"/>
        <v>1.89</v>
      </c>
      <c r="M48" s="1088">
        <f t="shared" si="19"/>
        <v>1.89</v>
      </c>
      <c r="N48" s="1088" t="e">
        <f t="shared" si="20"/>
        <v>#N/A</v>
      </c>
      <c r="O48" s="1088" t="e">
        <f t="shared" si="13"/>
        <v>#N/A</v>
      </c>
      <c r="P48" s="1088" t="e">
        <f t="shared" si="21"/>
        <v>#N/A</v>
      </c>
      <c r="Q48" s="1088" t="e">
        <f t="shared" si="22"/>
        <v>#N/A</v>
      </c>
      <c r="AB48" s="1089" t="str">
        <f t="shared" si="15"/>
        <v>Powder</v>
      </c>
      <c r="AC48" s="1089" t="str">
        <f t="shared" si="15"/>
        <v>No</v>
      </c>
      <c r="AD48" s="1089">
        <f t="shared" si="15"/>
        <v>24</v>
      </c>
      <c r="AE48" s="1089" t="str">
        <f t="shared" si="15"/>
        <v>BGW</v>
      </c>
      <c r="AF48" s="1089" t="str">
        <f t="shared" si="15"/>
        <v>Serrano-Purroy(2012)</v>
      </c>
    </row>
    <row r="49" spans="2:32" x14ac:dyDescent="0.3">
      <c r="B49" s="1084" t="s">
        <v>544</v>
      </c>
      <c r="F49" s="1070"/>
      <c r="G49" s="1085" t="str">
        <f t="shared" si="16"/>
        <v>No</v>
      </c>
      <c r="H49" s="1088">
        <f t="shared" si="12"/>
        <v>15</v>
      </c>
      <c r="I49" s="1088">
        <f t="shared" si="12"/>
        <v>2.88</v>
      </c>
      <c r="J49" s="1088">
        <f t="shared" si="17"/>
        <v>2.88</v>
      </c>
      <c r="K49" s="1088" t="e">
        <f t="shared" si="18"/>
        <v>#N/A</v>
      </c>
      <c r="L49" s="1088">
        <f t="shared" si="13"/>
        <v>1.52</v>
      </c>
      <c r="M49" s="1088">
        <f t="shared" si="19"/>
        <v>1.52</v>
      </c>
      <c r="N49" s="1088" t="e">
        <f t="shared" si="20"/>
        <v>#N/A</v>
      </c>
      <c r="O49" s="1088" t="e">
        <f t="shared" si="13"/>
        <v>#N/A</v>
      </c>
      <c r="P49" s="1088" t="e">
        <f t="shared" si="21"/>
        <v>#N/A</v>
      </c>
      <c r="Q49" s="1088" t="e">
        <f t="shared" si="22"/>
        <v>#N/A</v>
      </c>
      <c r="AB49" s="1089" t="str">
        <f t="shared" si="15"/>
        <v>Powder</v>
      </c>
      <c r="AC49" s="1089" t="str">
        <f t="shared" si="15"/>
        <v>No</v>
      </c>
      <c r="AD49" s="1089">
        <f t="shared" si="15"/>
        <v>24</v>
      </c>
      <c r="AE49" s="1089" t="str">
        <f t="shared" si="15"/>
        <v>BIC</v>
      </c>
      <c r="AF49" s="1089" t="str">
        <f t="shared" si="15"/>
        <v>Serrano-Purroy(2012)</v>
      </c>
    </row>
    <row r="50" spans="2:32" x14ac:dyDescent="0.3">
      <c r="B50" s="1084" t="s">
        <v>98</v>
      </c>
      <c r="F50" s="1070"/>
      <c r="G50" s="1085" t="str">
        <f t="shared" si="16"/>
        <v>No</v>
      </c>
      <c r="H50" s="1088">
        <f t="shared" ref="H50:I69" si="23">IF((VLOOKUP($B50,DATOS,MATCH(H$9,TITULOS,0),FALSE))=0,NA(),(VLOOKUP($B50,DATOS,MATCH(H$9,TITULOS,0),FALSE)))</f>
        <v>2.2999999999999998</v>
      </c>
      <c r="I50" s="1088" t="e">
        <f t="shared" si="23"/>
        <v>#N/A</v>
      </c>
      <c r="J50" s="1088" t="e">
        <f t="shared" si="17"/>
        <v>#N/A</v>
      </c>
      <c r="K50" s="1088" t="e">
        <f t="shared" si="18"/>
        <v>#N/A</v>
      </c>
      <c r="L50" s="1088" t="e">
        <f t="shared" ref="L50:O69" si="24">IF((VLOOKUP($B50,DATOS,MATCH(L$9,TITULOS,0),FALSE))=0,NA(),(VLOOKUP($B50,DATOS,MATCH(L$9,TITULOS,0),FALSE)))</f>
        <v>#N/A</v>
      </c>
      <c r="M50" s="1088" t="e">
        <f t="shared" si="19"/>
        <v>#N/A</v>
      </c>
      <c r="N50" s="1088" t="e">
        <f t="shared" si="20"/>
        <v>#N/A</v>
      </c>
      <c r="O50" s="1088">
        <f t="shared" si="24"/>
        <v>0.41759999999999997</v>
      </c>
      <c r="P50" s="1088">
        <f t="shared" si="21"/>
        <v>0.41759999999999997</v>
      </c>
      <c r="Q50" s="1088" t="e">
        <f t="shared" si="22"/>
        <v>#N/A</v>
      </c>
      <c r="AB50" s="1089" t="str">
        <f t="shared" ref="AB50:AF59" si="25">VLOOKUP($B50,DATOS,MATCH(AB$9,TITULOS,0),FALSE)</f>
        <v>Segment</v>
      </c>
      <c r="AC50" s="1089" t="str">
        <f t="shared" si="25"/>
        <v>Yes</v>
      </c>
      <c r="AD50" s="1089" t="str">
        <f t="shared" si="25"/>
        <v>hot cell</v>
      </c>
      <c r="AE50" s="1089" t="str">
        <f t="shared" si="25"/>
        <v>Allard</v>
      </c>
      <c r="AF50" s="1089" t="str">
        <f t="shared" si="25"/>
        <v>Johnson(2012)</v>
      </c>
    </row>
    <row r="51" spans="2:32" x14ac:dyDescent="0.3">
      <c r="B51" s="1084" t="s">
        <v>97</v>
      </c>
      <c r="F51" s="1070"/>
      <c r="G51" s="1085" t="str">
        <f t="shared" si="16"/>
        <v>No</v>
      </c>
      <c r="H51" s="1088">
        <f t="shared" si="23"/>
        <v>2.2999999999999998</v>
      </c>
      <c r="I51" s="1088" t="e">
        <f t="shared" si="23"/>
        <v>#N/A</v>
      </c>
      <c r="J51" s="1088" t="e">
        <f t="shared" si="17"/>
        <v>#N/A</v>
      </c>
      <c r="K51" s="1088" t="e">
        <f t="shared" si="18"/>
        <v>#N/A</v>
      </c>
      <c r="L51" s="1088" t="e">
        <f t="shared" si="24"/>
        <v>#N/A</v>
      </c>
      <c r="M51" s="1088" t="e">
        <f t="shared" si="19"/>
        <v>#N/A</v>
      </c>
      <c r="N51" s="1088" t="e">
        <f t="shared" si="20"/>
        <v>#N/A</v>
      </c>
      <c r="O51" s="1088">
        <f t="shared" si="24"/>
        <v>2.16</v>
      </c>
      <c r="P51" s="1088">
        <f t="shared" si="21"/>
        <v>2.16</v>
      </c>
      <c r="Q51" s="1088" t="e">
        <f t="shared" si="22"/>
        <v>#N/A</v>
      </c>
      <c r="AB51" s="1089" t="str">
        <f t="shared" si="25"/>
        <v>Fragment</v>
      </c>
      <c r="AC51" s="1089" t="str">
        <f t="shared" si="25"/>
        <v>Detached</v>
      </c>
      <c r="AD51" s="1089" t="str">
        <f t="shared" si="25"/>
        <v>hot cell</v>
      </c>
      <c r="AE51" s="1089" t="str">
        <f t="shared" si="25"/>
        <v>Allard</v>
      </c>
      <c r="AF51" s="1089" t="str">
        <f t="shared" si="25"/>
        <v>Johnson(2012)</v>
      </c>
    </row>
    <row r="52" spans="2:32" x14ac:dyDescent="0.3">
      <c r="B52" s="1084" t="s">
        <v>699</v>
      </c>
      <c r="F52" s="1070"/>
      <c r="G52" s="1085" t="str">
        <f t="shared" si="16"/>
        <v>No</v>
      </c>
      <c r="H52" s="1088" t="e">
        <f t="shared" si="23"/>
        <v>#N/A</v>
      </c>
      <c r="I52" s="1088" t="e">
        <f t="shared" si="23"/>
        <v>#N/A</v>
      </c>
      <c r="J52" s="1088" t="e">
        <f t="shared" si="17"/>
        <v>#N/A</v>
      </c>
      <c r="K52" s="1088" t="e">
        <f t="shared" si="18"/>
        <v>#N/A</v>
      </c>
      <c r="L52" s="1088">
        <f t="shared" si="24"/>
        <v>1.2999999999999999E-2</v>
      </c>
      <c r="M52" s="1088">
        <f t="shared" si="19"/>
        <v>1.2999999999999999E-2</v>
      </c>
      <c r="N52" s="1088" t="e">
        <f t="shared" si="20"/>
        <v>#N/A</v>
      </c>
      <c r="O52" s="1088">
        <f t="shared" si="24"/>
        <v>6.1800000000000001E-2</v>
      </c>
      <c r="P52" s="1088">
        <f t="shared" si="21"/>
        <v>6.1800000000000001E-2</v>
      </c>
      <c r="Q52" s="1088" t="e">
        <f t="shared" si="22"/>
        <v>#N/A</v>
      </c>
      <c r="AB52" s="1089" t="str">
        <f t="shared" si="25"/>
        <v>Bare fuel</v>
      </c>
      <c r="AC52" s="1089" t="str">
        <f t="shared" si="25"/>
        <v>Yes</v>
      </c>
      <c r="AD52" s="1089">
        <f t="shared" si="25"/>
        <v>100</v>
      </c>
      <c r="AE52" s="1089" t="str">
        <f t="shared" si="25"/>
        <v>DIW</v>
      </c>
      <c r="AF52" s="1089" t="str">
        <f t="shared" si="25"/>
        <v>Glatz(1999)</v>
      </c>
    </row>
    <row r="53" spans="2:32" x14ac:dyDescent="0.3">
      <c r="B53" s="1084" t="s">
        <v>700</v>
      </c>
      <c r="F53" s="1070"/>
      <c r="G53" s="1085" t="str">
        <f t="shared" si="16"/>
        <v>No</v>
      </c>
      <c r="H53" s="1088" t="e">
        <f t="shared" si="23"/>
        <v>#N/A</v>
      </c>
      <c r="I53" s="1088" t="e">
        <f t="shared" si="23"/>
        <v>#N/A</v>
      </c>
      <c r="J53" s="1088" t="e">
        <f t="shared" si="17"/>
        <v>#N/A</v>
      </c>
      <c r="K53" s="1088" t="e">
        <f t="shared" si="18"/>
        <v>#N/A</v>
      </c>
      <c r="L53" s="1088">
        <f t="shared" si="24"/>
        <v>1.34E-2</v>
      </c>
      <c r="M53" s="1088">
        <f t="shared" si="19"/>
        <v>1.34E-2</v>
      </c>
      <c r="N53" s="1088" t="e">
        <f t="shared" si="20"/>
        <v>#N/A</v>
      </c>
      <c r="O53" s="1088">
        <f t="shared" si="24"/>
        <v>0.16600000000000001</v>
      </c>
      <c r="P53" s="1088">
        <f t="shared" si="21"/>
        <v>0.16600000000000001</v>
      </c>
      <c r="Q53" s="1088" t="e">
        <f t="shared" si="22"/>
        <v>#N/A</v>
      </c>
      <c r="AB53" s="1089" t="str">
        <f t="shared" si="25"/>
        <v>Bare fuel</v>
      </c>
      <c r="AC53" s="1089" t="str">
        <f t="shared" si="25"/>
        <v>Yes</v>
      </c>
      <c r="AD53" s="1089">
        <f t="shared" si="25"/>
        <v>100</v>
      </c>
      <c r="AE53" s="1089" t="str">
        <f t="shared" si="25"/>
        <v>DIW</v>
      </c>
      <c r="AF53" s="1089" t="str">
        <f t="shared" si="25"/>
        <v>Glatz(1999)</v>
      </c>
    </row>
    <row r="54" spans="2:32" x14ac:dyDescent="0.3">
      <c r="B54" s="1084" t="s">
        <v>817</v>
      </c>
      <c r="F54" s="1070"/>
      <c r="G54" s="1085" t="str">
        <f t="shared" si="16"/>
        <v>No</v>
      </c>
      <c r="H54" s="1088" t="e">
        <f t="shared" si="23"/>
        <v>#N/A</v>
      </c>
      <c r="I54" s="1088" t="e">
        <f t="shared" si="23"/>
        <v>#N/A</v>
      </c>
      <c r="J54" s="1088" t="e">
        <f t="shared" si="17"/>
        <v>#N/A</v>
      </c>
      <c r="K54" s="1088" t="e">
        <f t="shared" si="18"/>
        <v>#N/A</v>
      </c>
      <c r="L54" s="1088">
        <f t="shared" si="24"/>
        <v>8.3499999999999998E-3</v>
      </c>
      <c r="M54" s="1088">
        <f t="shared" si="19"/>
        <v>8.3499999999999998E-3</v>
      </c>
      <c r="N54" s="1088" t="e">
        <f t="shared" si="20"/>
        <v>#N/A</v>
      </c>
      <c r="O54" s="1088">
        <f t="shared" si="24"/>
        <v>1.55E-2</v>
      </c>
      <c r="P54" s="1088">
        <f t="shared" si="21"/>
        <v>1.55E-2</v>
      </c>
      <c r="Q54" s="1088" t="e">
        <f t="shared" si="22"/>
        <v>#N/A</v>
      </c>
      <c r="AB54" s="1089" t="str">
        <f t="shared" si="25"/>
        <v>Bare fuel</v>
      </c>
      <c r="AC54" s="1089" t="str">
        <f t="shared" si="25"/>
        <v>Yes</v>
      </c>
      <c r="AD54" s="1089">
        <f t="shared" si="25"/>
        <v>100</v>
      </c>
      <c r="AE54" s="1089" t="str">
        <f t="shared" si="25"/>
        <v>DIW</v>
      </c>
      <c r="AF54" s="1089" t="str">
        <f t="shared" si="25"/>
        <v>Glatz(1999)</v>
      </c>
    </row>
    <row r="55" spans="2:32" x14ac:dyDescent="0.3">
      <c r="B55" s="1084" t="s">
        <v>38</v>
      </c>
      <c r="F55" s="1070"/>
      <c r="G55" s="1085" t="str">
        <f t="shared" si="16"/>
        <v>No</v>
      </c>
      <c r="H55" s="1088">
        <f t="shared" si="23"/>
        <v>0.14000000000000001</v>
      </c>
      <c r="I55" s="1088" t="e">
        <f t="shared" si="23"/>
        <v>#N/A</v>
      </c>
      <c r="J55" s="1088" t="e">
        <f t="shared" si="17"/>
        <v>#N/A</v>
      </c>
      <c r="K55" s="1088" t="e">
        <f t="shared" si="18"/>
        <v>#N/A</v>
      </c>
      <c r="L55" s="1088">
        <f t="shared" si="24"/>
        <v>2.5000000000000001E-2</v>
      </c>
      <c r="M55" s="1088">
        <f t="shared" si="19"/>
        <v>2.5000000000000001E-2</v>
      </c>
      <c r="N55" s="1088" t="e">
        <f t="shared" si="20"/>
        <v>#N/A</v>
      </c>
      <c r="O55" s="1088" t="e">
        <f t="shared" si="24"/>
        <v>#N/A</v>
      </c>
      <c r="P55" s="1088" t="e">
        <f t="shared" si="21"/>
        <v>#N/A</v>
      </c>
      <c r="Q55" s="1088" t="e">
        <f t="shared" si="22"/>
        <v>#N/A</v>
      </c>
      <c r="AB55" s="1089" t="str">
        <f t="shared" si="25"/>
        <v>Segment</v>
      </c>
      <c r="AC55" s="1089" t="str">
        <f t="shared" si="25"/>
        <v>Yes</v>
      </c>
      <c r="AD55" s="1089">
        <f t="shared" si="25"/>
        <v>25</v>
      </c>
      <c r="AE55" s="1089" t="str">
        <f t="shared" si="25"/>
        <v>HCO3- = 1mM</v>
      </c>
      <c r="AF55" s="1089" t="str">
        <f t="shared" si="25"/>
        <v>Roudil(2007)</v>
      </c>
    </row>
    <row r="56" spans="2:32" x14ac:dyDescent="0.3">
      <c r="B56" s="1084" t="s">
        <v>39</v>
      </c>
      <c r="F56" s="1070"/>
      <c r="G56" s="1085" t="str">
        <f t="shared" si="16"/>
        <v>No</v>
      </c>
      <c r="H56" s="1088">
        <f t="shared" si="23"/>
        <v>0.23</v>
      </c>
      <c r="I56" s="1088" t="e">
        <f t="shared" si="23"/>
        <v>#N/A</v>
      </c>
      <c r="J56" s="1088" t="e">
        <f t="shared" si="17"/>
        <v>#N/A</v>
      </c>
      <c r="K56" s="1088" t="e">
        <f t="shared" si="18"/>
        <v>#N/A</v>
      </c>
      <c r="L56" s="1088">
        <f t="shared" si="24"/>
        <v>0.04</v>
      </c>
      <c r="M56" s="1088">
        <f t="shared" si="19"/>
        <v>0.04</v>
      </c>
      <c r="N56" s="1088" t="e">
        <f t="shared" si="20"/>
        <v>#N/A</v>
      </c>
      <c r="O56" s="1088" t="e">
        <f t="shared" si="24"/>
        <v>#N/A</v>
      </c>
      <c r="P56" s="1088" t="e">
        <f t="shared" si="21"/>
        <v>#N/A</v>
      </c>
      <c r="Q56" s="1088" t="e">
        <f t="shared" si="22"/>
        <v>#N/A</v>
      </c>
      <c r="AB56" s="1089" t="str">
        <f t="shared" si="25"/>
        <v>Segment</v>
      </c>
      <c r="AC56" s="1089" t="str">
        <f t="shared" si="25"/>
        <v>Yes</v>
      </c>
      <c r="AD56" s="1089">
        <f t="shared" si="25"/>
        <v>25</v>
      </c>
      <c r="AE56" s="1089" t="str">
        <f t="shared" si="25"/>
        <v>HCO3- = 1mM</v>
      </c>
      <c r="AF56" s="1089" t="str">
        <f t="shared" si="25"/>
        <v>Roudil(2007)</v>
      </c>
    </row>
    <row r="57" spans="2:32" x14ac:dyDescent="0.3">
      <c r="B57" s="1084" t="s">
        <v>40</v>
      </c>
      <c r="F57" s="1070"/>
      <c r="G57" s="1085" t="str">
        <f t="shared" si="16"/>
        <v>No</v>
      </c>
      <c r="H57" s="1088">
        <f t="shared" si="23"/>
        <v>0.41</v>
      </c>
      <c r="I57" s="1088" t="e">
        <f t="shared" si="23"/>
        <v>#N/A</v>
      </c>
      <c r="J57" s="1088" t="e">
        <f t="shared" si="17"/>
        <v>#N/A</v>
      </c>
      <c r="K57" s="1088" t="e">
        <f t="shared" si="18"/>
        <v>#N/A</v>
      </c>
      <c r="L57" s="1088">
        <f t="shared" si="24"/>
        <v>0.15</v>
      </c>
      <c r="M57" s="1088">
        <f t="shared" si="19"/>
        <v>0.15</v>
      </c>
      <c r="N57" s="1088" t="e">
        <f t="shared" si="20"/>
        <v>#N/A</v>
      </c>
      <c r="O57" s="1088" t="e">
        <f t="shared" si="24"/>
        <v>#N/A</v>
      </c>
      <c r="P57" s="1088" t="e">
        <f t="shared" si="21"/>
        <v>#N/A</v>
      </c>
      <c r="Q57" s="1088" t="e">
        <f t="shared" si="22"/>
        <v>#N/A</v>
      </c>
      <c r="AB57" s="1089" t="str">
        <f t="shared" si="25"/>
        <v>Segment</v>
      </c>
      <c r="AC57" s="1089" t="str">
        <f t="shared" si="25"/>
        <v>Yes</v>
      </c>
      <c r="AD57" s="1089">
        <f t="shared" si="25"/>
        <v>25</v>
      </c>
      <c r="AE57" s="1089" t="str">
        <f t="shared" si="25"/>
        <v>HCO3- = 1mM</v>
      </c>
      <c r="AF57" s="1089" t="str">
        <f t="shared" si="25"/>
        <v>Roudil(2007)</v>
      </c>
    </row>
    <row r="58" spans="2:32" x14ac:dyDescent="0.3">
      <c r="B58" s="1084" t="s">
        <v>815</v>
      </c>
      <c r="F58" s="1070"/>
      <c r="G58" s="1085" t="str">
        <f t="shared" si="16"/>
        <v>No</v>
      </c>
      <c r="H58" s="1088">
        <f t="shared" si="23"/>
        <v>2.8</v>
      </c>
      <c r="I58" s="1088" t="e">
        <f t="shared" si="23"/>
        <v>#N/A</v>
      </c>
      <c r="J58" s="1088" t="e">
        <f t="shared" si="17"/>
        <v>#N/A</v>
      </c>
      <c r="K58" s="1088" t="e">
        <f t="shared" si="18"/>
        <v>#N/A</v>
      </c>
      <c r="L58" s="1088">
        <f t="shared" si="24"/>
        <v>0.18</v>
      </c>
      <c r="M58" s="1088">
        <f t="shared" si="19"/>
        <v>0.18</v>
      </c>
      <c r="N58" s="1088" t="e">
        <f t="shared" si="20"/>
        <v>#N/A</v>
      </c>
      <c r="O58" s="1088" t="e">
        <f t="shared" si="24"/>
        <v>#N/A</v>
      </c>
      <c r="P58" s="1088" t="e">
        <f t="shared" si="21"/>
        <v>#N/A</v>
      </c>
      <c r="Q58" s="1088" t="e">
        <f t="shared" si="22"/>
        <v>#N/A</v>
      </c>
      <c r="AB58" s="1089" t="str">
        <f t="shared" si="25"/>
        <v>Powder</v>
      </c>
      <c r="AC58" s="1089" t="str">
        <f t="shared" si="25"/>
        <v>No</v>
      </c>
      <c r="AD58" s="1089">
        <f t="shared" si="25"/>
        <v>25</v>
      </c>
      <c r="AE58" s="1089" t="str">
        <f t="shared" si="25"/>
        <v>NaHCO3- = 10mM</v>
      </c>
      <c r="AF58" s="1089" t="str">
        <f t="shared" si="25"/>
        <v>Roudil(2007)</v>
      </c>
    </row>
    <row r="59" spans="2:32" x14ac:dyDescent="0.3">
      <c r="B59" s="1084" t="s">
        <v>816</v>
      </c>
      <c r="F59" s="1070"/>
      <c r="G59" s="1085" t="str">
        <f t="shared" si="16"/>
        <v>No</v>
      </c>
      <c r="H59" s="1088">
        <f t="shared" si="23"/>
        <v>2.8</v>
      </c>
      <c r="I59" s="1088" t="e">
        <f t="shared" si="23"/>
        <v>#N/A</v>
      </c>
      <c r="J59" s="1088" t="e">
        <f t="shared" si="17"/>
        <v>#N/A</v>
      </c>
      <c r="K59" s="1088" t="e">
        <f t="shared" si="18"/>
        <v>#N/A</v>
      </c>
      <c r="L59" s="1088" t="str">
        <f t="shared" si="24"/>
        <v>&gt;0.028</v>
      </c>
      <c r="M59" s="1088" t="str">
        <f t="shared" si="19"/>
        <v>&gt;0.028</v>
      </c>
      <c r="N59" s="1088" t="e">
        <f t="shared" si="20"/>
        <v>#N/A</v>
      </c>
      <c r="O59" s="1088" t="e">
        <f t="shared" si="24"/>
        <v>#N/A</v>
      </c>
      <c r="P59" s="1088" t="e">
        <f t="shared" si="21"/>
        <v>#N/A</v>
      </c>
      <c r="Q59" s="1088" t="e">
        <f t="shared" si="22"/>
        <v>#N/A</v>
      </c>
      <c r="AB59" s="1089" t="str">
        <f t="shared" si="25"/>
        <v>Powder</v>
      </c>
      <c r="AC59" s="1089" t="str">
        <f t="shared" si="25"/>
        <v>No</v>
      </c>
      <c r="AD59" s="1089">
        <f t="shared" si="25"/>
        <v>25</v>
      </c>
      <c r="AE59" s="1089" t="str">
        <f t="shared" si="25"/>
        <v>NaHCO3- = 10mM</v>
      </c>
      <c r="AF59" s="1089" t="str">
        <f t="shared" si="25"/>
        <v>Roudil(2009)</v>
      </c>
    </row>
    <row r="60" spans="2:32" x14ac:dyDescent="0.3">
      <c r="B60" s="1084" t="s">
        <v>814</v>
      </c>
      <c r="F60" s="1070"/>
      <c r="G60" s="1085" t="str">
        <f t="shared" si="16"/>
        <v>No</v>
      </c>
      <c r="H60" s="1088">
        <f t="shared" si="23"/>
        <v>2.8</v>
      </c>
      <c r="I60" s="1088" t="e">
        <f t="shared" si="23"/>
        <v>#N/A</v>
      </c>
      <c r="J60" s="1088" t="e">
        <f t="shared" si="17"/>
        <v>#N/A</v>
      </c>
      <c r="K60" s="1088" t="e">
        <f t="shared" si="18"/>
        <v>#N/A</v>
      </c>
      <c r="L60" s="1088">
        <f t="shared" si="24"/>
        <v>0.03</v>
      </c>
      <c r="M60" s="1088">
        <f t="shared" si="19"/>
        <v>0.03</v>
      </c>
      <c r="N60" s="1088" t="e">
        <f t="shared" si="20"/>
        <v>#N/A</v>
      </c>
      <c r="O60" s="1088" t="e">
        <f t="shared" si="24"/>
        <v>#N/A</v>
      </c>
      <c r="P60" s="1088" t="e">
        <f t="shared" si="21"/>
        <v>#N/A</v>
      </c>
      <c r="Q60" s="1088" t="e">
        <f t="shared" si="22"/>
        <v>#N/A</v>
      </c>
      <c r="AB60" s="1089" t="str">
        <f t="shared" ref="AB60:AF69" si="26">VLOOKUP($B60,DATOS,MATCH(AB$9,TITULOS,0),FALSE)</f>
        <v>Segment</v>
      </c>
      <c r="AC60" s="1089" t="str">
        <f t="shared" si="26"/>
        <v>Yes</v>
      </c>
      <c r="AD60" s="1089">
        <f t="shared" si="26"/>
        <v>25</v>
      </c>
      <c r="AE60" s="1089" t="str">
        <f t="shared" si="26"/>
        <v>HCO3- = 1mM</v>
      </c>
      <c r="AF60" s="1089" t="str">
        <f t="shared" si="26"/>
        <v>Roudil(2007)</v>
      </c>
    </row>
    <row r="61" spans="2:32" x14ac:dyDescent="0.3">
      <c r="B61" s="1084" t="s">
        <v>830</v>
      </c>
      <c r="F61" s="1070"/>
      <c r="G61" s="1085" t="str">
        <f t="shared" si="16"/>
        <v>No</v>
      </c>
      <c r="H61" s="1088">
        <f t="shared" si="23"/>
        <v>0.59</v>
      </c>
      <c r="I61" s="1088" t="e">
        <f t="shared" si="23"/>
        <v>#N/A</v>
      </c>
      <c r="J61" s="1088" t="e">
        <f t="shared" si="17"/>
        <v>#N/A</v>
      </c>
      <c r="K61" s="1088" t="e">
        <f t="shared" si="18"/>
        <v>#N/A</v>
      </c>
      <c r="L61" s="1088" t="e">
        <f t="shared" si="24"/>
        <v>#N/A</v>
      </c>
      <c r="M61" s="1088" t="e">
        <f t="shared" si="19"/>
        <v>#N/A</v>
      </c>
      <c r="N61" s="1088" t="e">
        <f t="shared" si="20"/>
        <v>#N/A</v>
      </c>
      <c r="O61" s="1088" t="e">
        <f t="shared" si="24"/>
        <v>#N/A</v>
      </c>
      <c r="P61" s="1088" t="e">
        <f t="shared" si="21"/>
        <v>#N/A</v>
      </c>
      <c r="Q61" s="1088" t="e">
        <f t="shared" si="22"/>
        <v>#N/A</v>
      </c>
      <c r="AB61" s="1089" t="str">
        <f t="shared" si="26"/>
        <v>Segment</v>
      </c>
      <c r="AC61" s="1089" t="str">
        <f t="shared" si="26"/>
        <v>Detached</v>
      </c>
      <c r="AD61" s="1089">
        <f t="shared" si="26"/>
        <v>25</v>
      </c>
      <c r="AE61" s="1089" t="str">
        <f t="shared" si="26"/>
        <v>DIW</v>
      </c>
      <c r="AF61" s="1089" t="str">
        <f t="shared" si="26"/>
        <v>Gray(1995)</v>
      </c>
    </row>
    <row r="62" spans="2:32" x14ac:dyDescent="0.3">
      <c r="B62" s="1084" t="s">
        <v>831</v>
      </c>
      <c r="F62" s="1070"/>
      <c r="G62" s="1085" t="str">
        <f t="shared" si="16"/>
        <v>No</v>
      </c>
      <c r="H62" s="1088">
        <f t="shared" si="23"/>
        <v>0.59</v>
      </c>
      <c r="I62" s="1088" t="e">
        <f t="shared" si="23"/>
        <v>#N/A</v>
      </c>
      <c r="J62" s="1088" t="e">
        <f t="shared" si="17"/>
        <v>#N/A</v>
      </c>
      <c r="K62" s="1088" t="e">
        <f t="shared" si="18"/>
        <v>#N/A</v>
      </c>
      <c r="L62" s="1088">
        <f t="shared" si="24"/>
        <v>0.08</v>
      </c>
      <c r="M62" s="1088">
        <f t="shared" si="19"/>
        <v>0.08</v>
      </c>
      <c r="N62" s="1088" t="e">
        <f t="shared" si="20"/>
        <v>#N/A</v>
      </c>
      <c r="O62" s="1088" t="e">
        <f t="shared" si="24"/>
        <v>#N/A</v>
      </c>
      <c r="P62" s="1088" t="e">
        <f t="shared" si="21"/>
        <v>#N/A</v>
      </c>
      <c r="Q62" s="1088" t="e">
        <f t="shared" si="22"/>
        <v>#N/A</v>
      </c>
      <c r="AB62" s="1089" t="str">
        <f t="shared" si="26"/>
        <v>Powder</v>
      </c>
      <c r="AC62" s="1089" t="str">
        <f t="shared" si="26"/>
        <v>No</v>
      </c>
      <c r="AD62" s="1089">
        <f t="shared" si="26"/>
        <v>25</v>
      </c>
      <c r="AE62" s="1089" t="str">
        <f t="shared" si="26"/>
        <v>0.1 M HCl</v>
      </c>
      <c r="AF62" s="1089" t="str">
        <f t="shared" si="26"/>
        <v>Gray(1995)</v>
      </c>
    </row>
    <row r="63" spans="2:32" x14ac:dyDescent="0.3">
      <c r="B63" s="1084" t="s">
        <v>849</v>
      </c>
      <c r="F63" s="1070"/>
      <c r="G63" s="1085" t="str">
        <f t="shared" si="16"/>
        <v>No</v>
      </c>
      <c r="H63" s="1088">
        <f t="shared" si="23"/>
        <v>0.59</v>
      </c>
      <c r="I63" s="1088" t="e">
        <f t="shared" si="23"/>
        <v>#N/A</v>
      </c>
      <c r="J63" s="1088" t="e">
        <f t="shared" si="17"/>
        <v>#N/A</v>
      </c>
      <c r="K63" s="1088" t="e">
        <f t="shared" si="18"/>
        <v>#N/A</v>
      </c>
      <c r="L63" s="1088" t="e">
        <f t="shared" si="24"/>
        <v>#N/A</v>
      </c>
      <c r="M63" s="1088" t="e">
        <f t="shared" si="19"/>
        <v>#N/A</v>
      </c>
      <c r="N63" s="1088" t="e">
        <f t="shared" si="20"/>
        <v>#N/A</v>
      </c>
      <c r="O63" s="1088">
        <f t="shared" si="24"/>
        <v>0.1</v>
      </c>
      <c r="P63" s="1088">
        <f t="shared" si="21"/>
        <v>0.1</v>
      </c>
      <c r="Q63" s="1088" t="e">
        <f t="shared" si="22"/>
        <v>#N/A</v>
      </c>
      <c r="AB63" s="1089" t="str">
        <f t="shared" si="26"/>
        <v>Pellet</v>
      </c>
      <c r="AC63" s="1089" t="str">
        <f t="shared" si="26"/>
        <v>Detached</v>
      </c>
      <c r="AD63" s="1089">
        <f t="shared" si="26"/>
        <v>25</v>
      </c>
      <c r="AE63" s="1089" t="str">
        <f t="shared" si="26"/>
        <v>borate buffer</v>
      </c>
      <c r="AF63" s="1089" t="str">
        <f t="shared" si="26"/>
        <v>Gray (1999)</v>
      </c>
    </row>
    <row r="64" spans="2:32" x14ac:dyDescent="0.3">
      <c r="B64" s="1084" t="s">
        <v>832</v>
      </c>
      <c r="F64" s="1070"/>
      <c r="G64" s="1085" t="str">
        <f t="shared" si="16"/>
        <v>No</v>
      </c>
      <c r="H64" s="1088">
        <f t="shared" si="23"/>
        <v>0.59</v>
      </c>
      <c r="I64" s="1088" t="e">
        <f t="shared" si="23"/>
        <v>#N/A</v>
      </c>
      <c r="J64" s="1088" t="e">
        <f t="shared" si="17"/>
        <v>#N/A</v>
      </c>
      <c r="K64" s="1088" t="e">
        <f t="shared" si="18"/>
        <v>#N/A</v>
      </c>
      <c r="L64" s="1088" t="e">
        <f t="shared" si="24"/>
        <v>#N/A</v>
      </c>
      <c r="M64" s="1088" t="e">
        <f t="shared" si="19"/>
        <v>#N/A</v>
      </c>
      <c r="N64" s="1088" t="e">
        <f t="shared" si="20"/>
        <v>#N/A</v>
      </c>
      <c r="O64" s="1088">
        <f t="shared" si="24"/>
        <v>2.2000000000000002</v>
      </c>
      <c r="P64" s="1088">
        <f t="shared" si="21"/>
        <v>2.2000000000000002</v>
      </c>
      <c r="Q64" s="1088" t="e">
        <f t="shared" si="22"/>
        <v>#N/A</v>
      </c>
      <c r="AB64" s="1089" t="str">
        <f t="shared" si="26"/>
        <v>Powder</v>
      </c>
      <c r="AC64" s="1089" t="str">
        <f t="shared" si="26"/>
        <v>No</v>
      </c>
      <c r="AD64" s="1089">
        <f t="shared" si="26"/>
        <v>25</v>
      </c>
      <c r="AE64" s="1089" t="str">
        <f t="shared" si="26"/>
        <v>borate buffer</v>
      </c>
      <c r="AF64" s="1089" t="str">
        <f t="shared" si="26"/>
        <v>Gray (1999)</v>
      </c>
    </row>
    <row r="65" spans="2:32" x14ac:dyDescent="0.3">
      <c r="B65" s="1084" t="s">
        <v>848</v>
      </c>
      <c r="F65" s="1070"/>
      <c r="G65" s="1085" t="str">
        <f t="shared" si="16"/>
        <v>No</v>
      </c>
      <c r="H65" s="1088">
        <f t="shared" si="23"/>
        <v>7.9</v>
      </c>
      <c r="I65" s="1088" t="e">
        <f t="shared" si="23"/>
        <v>#N/A</v>
      </c>
      <c r="J65" s="1088" t="e">
        <f t="shared" si="17"/>
        <v>#N/A</v>
      </c>
      <c r="K65" s="1088" t="e">
        <f t="shared" si="18"/>
        <v>#N/A</v>
      </c>
      <c r="L65" s="1088">
        <f t="shared" si="24"/>
        <v>5.0000000000000001E-4</v>
      </c>
      <c r="M65" s="1088">
        <f t="shared" si="19"/>
        <v>5.0000000000000001E-4</v>
      </c>
      <c r="N65" s="1088" t="e">
        <f t="shared" si="20"/>
        <v>#N/A</v>
      </c>
      <c r="O65" s="1088" t="e">
        <f t="shared" si="24"/>
        <v>#N/A</v>
      </c>
      <c r="P65" s="1088" t="e">
        <f t="shared" si="21"/>
        <v>#N/A</v>
      </c>
      <c r="Q65" s="1088" t="e">
        <f t="shared" si="22"/>
        <v>#N/A</v>
      </c>
      <c r="AB65" s="1089" t="str">
        <f t="shared" si="26"/>
        <v>Segment</v>
      </c>
      <c r="AC65" s="1089" t="str">
        <f t="shared" si="26"/>
        <v>Detached</v>
      </c>
      <c r="AD65" s="1089">
        <f t="shared" si="26"/>
        <v>25</v>
      </c>
      <c r="AE65" s="1089" t="str">
        <f t="shared" si="26"/>
        <v>DIW</v>
      </c>
      <c r="AF65" s="1089" t="str">
        <f t="shared" si="26"/>
        <v>Gray(1995)</v>
      </c>
    </row>
    <row r="66" spans="2:32" x14ac:dyDescent="0.3">
      <c r="B66" s="1084" t="s">
        <v>833</v>
      </c>
      <c r="F66" s="1070"/>
      <c r="G66" s="1085" t="str">
        <f t="shared" si="16"/>
        <v>No</v>
      </c>
      <c r="H66" s="1088">
        <f t="shared" si="23"/>
        <v>7.9</v>
      </c>
      <c r="I66" s="1088" t="e">
        <f t="shared" si="23"/>
        <v>#N/A</v>
      </c>
      <c r="J66" s="1088" t="e">
        <f t="shared" si="17"/>
        <v>#N/A</v>
      </c>
      <c r="K66" s="1088" t="e">
        <f t="shared" si="18"/>
        <v>#N/A</v>
      </c>
      <c r="L66" s="1088">
        <f t="shared" si="24"/>
        <v>0.04</v>
      </c>
      <c r="M66" s="1088">
        <f t="shared" si="19"/>
        <v>0.04</v>
      </c>
      <c r="N66" s="1088" t="e">
        <f t="shared" si="20"/>
        <v>#N/A</v>
      </c>
      <c r="O66" s="1088" t="e">
        <f t="shared" si="24"/>
        <v>#N/A</v>
      </c>
      <c r="P66" s="1088" t="e">
        <f t="shared" si="21"/>
        <v>#N/A</v>
      </c>
      <c r="Q66" s="1088" t="e">
        <f t="shared" si="22"/>
        <v>#N/A</v>
      </c>
      <c r="AB66" s="1089" t="str">
        <f t="shared" si="26"/>
        <v>Powder</v>
      </c>
      <c r="AC66" s="1089" t="str">
        <f t="shared" si="26"/>
        <v>No</v>
      </c>
      <c r="AD66" s="1089">
        <f t="shared" si="26"/>
        <v>25</v>
      </c>
      <c r="AE66" s="1089" t="str">
        <f t="shared" si="26"/>
        <v>0.1 M HCl</v>
      </c>
      <c r="AF66" s="1089" t="str">
        <f t="shared" si="26"/>
        <v>Gray(1995)</v>
      </c>
    </row>
    <row r="67" spans="2:32" x14ac:dyDescent="0.3">
      <c r="B67" s="1084" t="s">
        <v>846</v>
      </c>
      <c r="F67" s="1070"/>
      <c r="G67" s="1085" t="str">
        <f t="shared" si="16"/>
        <v>No</v>
      </c>
      <c r="H67" s="1088">
        <f t="shared" si="23"/>
        <v>7.9</v>
      </c>
      <c r="I67" s="1088" t="e">
        <f t="shared" si="23"/>
        <v>#N/A</v>
      </c>
      <c r="J67" s="1088" t="e">
        <f t="shared" si="17"/>
        <v>#N/A</v>
      </c>
      <c r="K67" s="1088" t="e">
        <f t="shared" si="18"/>
        <v>#N/A</v>
      </c>
      <c r="L67" s="1088" t="e">
        <f t="shared" si="24"/>
        <v>#N/A</v>
      </c>
      <c r="M67" s="1088" t="e">
        <f t="shared" si="19"/>
        <v>#N/A</v>
      </c>
      <c r="N67" s="1088" t="e">
        <f t="shared" si="20"/>
        <v>#N/A</v>
      </c>
      <c r="O67" s="1088">
        <f t="shared" si="24"/>
        <v>2.5</v>
      </c>
      <c r="P67" s="1088">
        <f t="shared" si="21"/>
        <v>2.5</v>
      </c>
      <c r="Q67" s="1088" t="e">
        <f t="shared" si="22"/>
        <v>#N/A</v>
      </c>
      <c r="AB67" s="1089" t="str">
        <f t="shared" si="26"/>
        <v>Pellet</v>
      </c>
      <c r="AC67" s="1089" t="str">
        <f t="shared" si="26"/>
        <v>Detached</v>
      </c>
      <c r="AD67" s="1089">
        <f t="shared" si="26"/>
        <v>25</v>
      </c>
      <c r="AE67" s="1089" t="str">
        <f t="shared" si="26"/>
        <v>borate buffer</v>
      </c>
      <c r="AF67" s="1089" t="str">
        <f t="shared" si="26"/>
        <v>Gray (1999)</v>
      </c>
    </row>
    <row r="68" spans="2:32" x14ac:dyDescent="0.3">
      <c r="B68" s="1084" t="s">
        <v>834</v>
      </c>
      <c r="F68" s="1070"/>
      <c r="G68" s="1085" t="str">
        <f t="shared" si="16"/>
        <v>No</v>
      </c>
      <c r="H68" s="1088">
        <f t="shared" si="23"/>
        <v>7.9</v>
      </c>
      <c r="I68" s="1088" t="e">
        <f t="shared" si="23"/>
        <v>#N/A</v>
      </c>
      <c r="J68" s="1088" t="e">
        <f t="shared" si="17"/>
        <v>#N/A</v>
      </c>
      <c r="K68" s="1088" t="e">
        <f t="shared" si="18"/>
        <v>#N/A</v>
      </c>
      <c r="L68" s="1088" t="e">
        <f t="shared" si="24"/>
        <v>#N/A</v>
      </c>
      <c r="M68" s="1088" t="e">
        <f t="shared" si="19"/>
        <v>#N/A</v>
      </c>
      <c r="N68" s="1088" t="e">
        <f t="shared" si="20"/>
        <v>#N/A</v>
      </c>
      <c r="O68" s="1088">
        <f t="shared" si="24"/>
        <v>5</v>
      </c>
      <c r="P68" s="1088">
        <f t="shared" si="21"/>
        <v>5</v>
      </c>
      <c r="Q68" s="1088" t="e">
        <f t="shared" si="22"/>
        <v>#N/A</v>
      </c>
      <c r="AB68" s="1089" t="str">
        <f t="shared" si="26"/>
        <v>Powder</v>
      </c>
      <c r="AC68" s="1089" t="str">
        <f t="shared" si="26"/>
        <v>No</v>
      </c>
      <c r="AD68" s="1089">
        <f t="shared" si="26"/>
        <v>25</v>
      </c>
      <c r="AE68" s="1089" t="str">
        <f t="shared" si="26"/>
        <v>borate buffer</v>
      </c>
      <c r="AF68" s="1089" t="str">
        <f t="shared" si="26"/>
        <v>Gray (1999)</v>
      </c>
    </row>
    <row r="69" spans="2:32" x14ac:dyDescent="0.3">
      <c r="B69" s="1084" t="s">
        <v>847</v>
      </c>
      <c r="F69" s="1070"/>
      <c r="G69" s="1085" t="str">
        <f t="shared" si="16"/>
        <v>No</v>
      </c>
      <c r="H69" s="1088">
        <f t="shared" si="23"/>
        <v>7.4</v>
      </c>
      <c r="I69" s="1088" t="e">
        <f t="shared" si="23"/>
        <v>#N/A</v>
      </c>
      <c r="J69" s="1088" t="e">
        <f t="shared" si="17"/>
        <v>#N/A</v>
      </c>
      <c r="K69" s="1088" t="e">
        <f t="shared" si="18"/>
        <v>#N/A</v>
      </c>
      <c r="L69" s="1088">
        <f t="shared" si="24"/>
        <v>0.11</v>
      </c>
      <c r="M69" s="1088">
        <f t="shared" si="19"/>
        <v>0.11</v>
      </c>
      <c r="N69" s="1088" t="e">
        <f t="shared" si="20"/>
        <v>#N/A</v>
      </c>
      <c r="O69" s="1088" t="e">
        <f t="shared" si="24"/>
        <v>#N/A</v>
      </c>
      <c r="P69" s="1088" t="e">
        <f t="shared" si="21"/>
        <v>#N/A</v>
      </c>
      <c r="Q69" s="1088" t="e">
        <f t="shared" si="22"/>
        <v>#N/A</v>
      </c>
      <c r="AB69" s="1089" t="str">
        <f t="shared" si="26"/>
        <v>Segment</v>
      </c>
      <c r="AC69" s="1089" t="str">
        <f t="shared" si="26"/>
        <v>Detached</v>
      </c>
      <c r="AD69" s="1089">
        <f t="shared" si="26"/>
        <v>25</v>
      </c>
      <c r="AE69" s="1089" t="str">
        <f t="shared" si="26"/>
        <v>DIW</v>
      </c>
      <c r="AF69" s="1089" t="str">
        <f t="shared" si="26"/>
        <v>Gray(1995)</v>
      </c>
    </row>
    <row r="70" spans="2:32" x14ac:dyDescent="0.3">
      <c r="B70" s="1084" t="s">
        <v>835</v>
      </c>
      <c r="F70" s="1070"/>
      <c r="G70" s="1085" t="str">
        <f t="shared" si="16"/>
        <v>No</v>
      </c>
      <c r="H70" s="1088">
        <f t="shared" ref="H70:I94" si="27">IF((VLOOKUP($B70,DATOS,MATCH(H$9,TITULOS,0),FALSE))=0,NA(),(VLOOKUP($B70,DATOS,MATCH(H$9,TITULOS,0),FALSE)))</f>
        <v>7.4</v>
      </c>
      <c r="I70" s="1088" t="e">
        <f t="shared" si="27"/>
        <v>#N/A</v>
      </c>
      <c r="J70" s="1088" t="e">
        <f t="shared" si="17"/>
        <v>#N/A</v>
      </c>
      <c r="K70" s="1088" t="e">
        <f t="shared" si="18"/>
        <v>#N/A</v>
      </c>
      <c r="L70" s="1088">
        <f t="shared" ref="L70:O94" si="28">IF((VLOOKUP($B70,DATOS,MATCH(L$9,TITULOS,0),FALSE))=0,NA(),(VLOOKUP($B70,DATOS,MATCH(L$9,TITULOS,0),FALSE)))</f>
        <v>0.03</v>
      </c>
      <c r="M70" s="1088">
        <f t="shared" si="19"/>
        <v>0.03</v>
      </c>
      <c r="N70" s="1088" t="e">
        <f t="shared" si="20"/>
        <v>#N/A</v>
      </c>
      <c r="O70" s="1088" t="e">
        <f t="shared" si="28"/>
        <v>#N/A</v>
      </c>
      <c r="P70" s="1088" t="e">
        <f t="shared" si="21"/>
        <v>#N/A</v>
      </c>
      <c r="Q70" s="1088" t="e">
        <f t="shared" si="22"/>
        <v>#N/A</v>
      </c>
      <c r="AB70" s="1089" t="str">
        <f t="shared" ref="AB70:AF79" si="29">VLOOKUP($B70,DATOS,MATCH(AB$9,TITULOS,0),FALSE)</f>
        <v>Powder</v>
      </c>
      <c r="AC70" s="1089" t="str">
        <f t="shared" si="29"/>
        <v>No</v>
      </c>
      <c r="AD70" s="1089">
        <f t="shared" si="29"/>
        <v>25</v>
      </c>
      <c r="AE70" s="1089" t="str">
        <f t="shared" si="29"/>
        <v>0.1 M HCl</v>
      </c>
      <c r="AF70" s="1089" t="str">
        <f t="shared" si="29"/>
        <v>Gray(1995)</v>
      </c>
    </row>
    <row r="71" spans="2:32" x14ac:dyDescent="0.3">
      <c r="B71" s="1084" t="s">
        <v>845</v>
      </c>
      <c r="F71" s="1070"/>
      <c r="G71" s="1085" t="str">
        <f t="shared" si="16"/>
        <v>No</v>
      </c>
      <c r="H71" s="1088">
        <f t="shared" si="27"/>
        <v>7.4</v>
      </c>
      <c r="I71" s="1088" t="e">
        <f t="shared" si="27"/>
        <v>#N/A</v>
      </c>
      <c r="J71" s="1088" t="e">
        <f t="shared" si="17"/>
        <v>#N/A</v>
      </c>
      <c r="K71" s="1088" t="e">
        <f t="shared" si="18"/>
        <v>#N/A</v>
      </c>
      <c r="L71" s="1088" t="e">
        <f t="shared" si="28"/>
        <v>#N/A</v>
      </c>
      <c r="M71" s="1088" t="e">
        <f t="shared" si="19"/>
        <v>#N/A</v>
      </c>
      <c r="N71" s="1088" t="e">
        <f t="shared" si="20"/>
        <v>#N/A</v>
      </c>
      <c r="O71" s="1088">
        <f t="shared" si="28"/>
        <v>0.1</v>
      </c>
      <c r="P71" s="1088">
        <f t="shared" si="21"/>
        <v>0.1</v>
      </c>
      <c r="Q71" s="1088" t="e">
        <f t="shared" si="22"/>
        <v>#N/A</v>
      </c>
      <c r="AB71" s="1089" t="str">
        <f t="shared" si="29"/>
        <v>Pellet</v>
      </c>
      <c r="AC71" s="1089" t="str">
        <f t="shared" si="29"/>
        <v>Detached</v>
      </c>
      <c r="AD71" s="1089">
        <f t="shared" si="29"/>
        <v>25</v>
      </c>
      <c r="AE71" s="1089" t="str">
        <f t="shared" si="29"/>
        <v>borate buffer</v>
      </c>
      <c r="AF71" s="1089" t="str">
        <f t="shared" si="29"/>
        <v>Gray (1999)</v>
      </c>
    </row>
    <row r="72" spans="2:32" x14ac:dyDescent="0.3">
      <c r="B72" s="1084" t="s">
        <v>836</v>
      </c>
      <c r="F72" s="1070"/>
      <c r="G72" s="1085" t="str">
        <f t="shared" si="16"/>
        <v>No</v>
      </c>
      <c r="H72" s="1088">
        <f t="shared" si="27"/>
        <v>7.4</v>
      </c>
      <c r="I72" s="1088" t="e">
        <f t="shared" si="27"/>
        <v>#N/A</v>
      </c>
      <c r="J72" s="1088" t="e">
        <f t="shared" si="17"/>
        <v>#N/A</v>
      </c>
      <c r="K72" s="1088" t="e">
        <f t="shared" si="18"/>
        <v>#N/A</v>
      </c>
      <c r="L72" s="1088" t="e">
        <f t="shared" si="28"/>
        <v>#N/A</v>
      </c>
      <c r="M72" s="1088" t="e">
        <f t="shared" si="19"/>
        <v>#N/A</v>
      </c>
      <c r="N72" s="1088" t="e">
        <f t="shared" si="20"/>
        <v>#N/A</v>
      </c>
      <c r="O72" s="1088">
        <f t="shared" si="28"/>
        <v>8.5</v>
      </c>
      <c r="P72" s="1088">
        <f t="shared" si="21"/>
        <v>8.5</v>
      </c>
      <c r="Q72" s="1088" t="e">
        <f t="shared" si="22"/>
        <v>#N/A</v>
      </c>
      <c r="AB72" s="1089" t="str">
        <f t="shared" si="29"/>
        <v>Powder</v>
      </c>
      <c r="AC72" s="1089" t="str">
        <f t="shared" si="29"/>
        <v>No</v>
      </c>
      <c r="AD72" s="1089">
        <f t="shared" si="29"/>
        <v>25</v>
      </c>
      <c r="AE72" s="1089" t="str">
        <f t="shared" si="29"/>
        <v>borate buffer</v>
      </c>
      <c r="AF72" s="1089" t="str">
        <f t="shared" si="29"/>
        <v>Gray (1999)</v>
      </c>
    </row>
    <row r="73" spans="2:32" x14ac:dyDescent="0.3">
      <c r="B73" s="1084" t="s">
        <v>844</v>
      </c>
      <c r="F73" s="1070"/>
      <c r="G73" s="1085" t="str">
        <f t="shared" si="16"/>
        <v>No</v>
      </c>
      <c r="H73" s="1088">
        <f t="shared" si="27"/>
        <v>11</v>
      </c>
      <c r="I73" s="1088" t="e">
        <f t="shared" si="27"/>
        <v>#N/A</v>
      </c>
      <c r="J73" s="1088" t="e">
        <f t="shared" si="17"/>
        <v>#N/A</v>
      </c>
      <c r="K73" s="1088" t="e">
        <f t="shared" si="18"/>
        <v>#N/A</v>
      </c>
      <c r="L73" s="1088">
        <f t="shared" si="28"/>
        <v>0.02</v>
      </c>
      <c r="M73" s="1088">
        <f t="shared" si="19"/>
        <v>0.02</v>
      </c>
      <c r="N73" s="1088" t="e">
        <f t="shared" si="20"/>
        <v>#N/A</v>
      </c>
      <c r="O73" s="1088" t="e">
        <f t="shared" si="28"/>
        <v>#N/A</v>
      </c>
      <c r="P73" s="1088" t="e">
        <f t="shared" si="21"/>
        <v>#N/A</v>
      </c>
      <c r="Q73" s="1088" t="e">
        <f t="shared" si="22"/>
        <v>#N/A</v>
      </c>
      <c r="AB73" s="1089" t="str">
        <f t="shared" si="29"/>
        <v>Segment</v>
      </c>
      <c r="AC73" s="1089" t="str">
        <f t="shared" si="29"/>
        <v>Detached</v>
      </c>
      <c r="AD73" s="1089">
        <f t="shared" si="29"/>
        <v>25</v>
      </c>
      <c r="AE73" s="1089" t="str">
        <f t="shared" si="29"/>
        <v>DIW</v>
      </c>
      <c r="AF73" s="1089" t="str">
        <f t="shared" si="29"/>
        <v>Gray(1995)</v>
      </c>
    </row>
    <row r="74" spans="2:32" x14ac:dyDescent="0.3">
      <c r="B74" s="1084" t="s">
        <v>837</v>
      </c>
      <c r="F74" s="1070"/>
      <c r="G74" s="1085" t="str">
        <f t="shared" ref="G74:G105" si="30">VLOOKUP($B74,DATOS,MATCH(G$9,TITULOS,0),FALSE)</f>
        <v>No</v>
      </c>
      <c r="H74" s="1088">
        <f t="shared" si="27"/>
        <v>11</v>
      </c>
      <c r="I74" s="1088" t="e">
        <f t="shared" si="27"/>
        <v>#N/A</v>
      </c>
      <c r="J74" s="1088" t="e">
        <f t="shared" ref="J74:J105" si="31">IF($G74="No",I74,NA())</f>
        <v>#N/A</v>
      </c>
      <c r="K74" s="1088" t="e">
        <f t="shared" ref="K74:K105" si="32">IF($G74="Yes",I74,NA())</f>
        <v>#N/A</v>
      </c>
      <c r="L74" s="1088">
        <f t="shared" si="28"/>
        <v>0.13</v>
      </c>
      <c r="M74" s="1088">
        <f t="shared" ref="M74:M105" si="33">IF($G74="No",L74,NA())</f>
        <v>0.13</v>
      </c>
      <c r="N74" s="1088" t="e">
        <f t="shared" ref="N74:N105" si="34">IF($G74="Yes",L74,NA())</f>
        <v>#N/A</v>
      </c>
      <c r="O74" s="1088" t="e">
        <f t="shared" si="28"/>
        <v>#N/A</v>
      </c>
      <c r="P74" s="1088" t="e">
        <f t="shared" ref="P74:P105" si="35">IF($G74="No",O74,NA())</f>
        <v>#N/A</v>
      </c>
      <c r="Q74" s="1088" t="e">
        <f t="shared" ref="Q74:Q105" si="36">IF($G74="Yes",O74,NA())</f>
        <v>#N/A</v>
      </c>
      <c r="AB74" s="1089" t="str">
        <f t="shared" si="29"/>
        <v>Powder</v>
      </c>
      <c r="AC74" s="1089" t="str">
        <f t="shared" si="29"/>
        <v>No</v>
      </c>
      <c r="AD74" s="1089">
        <f t="shared" si="29"/>
        <v>25</v>
      </c>
      <c r="AE74" s="1089" t="str">
        <f t="shared" si="29"/>
        <v>0.1 M HCl</v>
      </c>
      <c r="AF74" s="1089" t="str">
        <f t="shared" si="29"/>
        <v>Gray(1995)</v>
      </c>
    </row>
    <row r="75" spans="2:32" x14ac:dyDescent="0.3">
      <c r="B75" s="1084" t="s">
        <v>843</v>
      </c>
      <c r="F75" s="1070"/>
      <c r="G75" s="1085" t="str">
        <f t="shared" si="30"/>
        <v>No</v>
      </c>
      <c r="H75" s="1088">
        <f t="shared" si="27"/>
        <v>11</v>
      </c>
      <c r="I75" s="1088" t="e">
        <f t="shared" si="27"/>
        <v>#N/A</v>
      </c>
      <c r="J75" s="1088" t="e">
        <f t="shared" si="31"/>
        <v>#N/A</v>
      </c>
      <c r="K75" s="1088" t="e">
        <f t="shared" si="32"/>
        <v>#N/A</v>
      </c>
      <c r="L75" s="1088" t="e">
        <f t="shared" si="28"/>
        <v>#N/A</v>
      </c>
      <c r="M75" s="1088" t="e">
        <f t="shared" si="33"/>
        <v>#N/A</v>
      </c>
      <c r="N75" s="1088" t="e">
        <f t="shared" si="34"/>
        <v>#N/A</v>
      </c>
      <c r="O75" s="1088">
        <f t="shared" si="28"/>
        <v>1.2</v>
      </c>
      <c r="P75" s="1088">
        <f t="shared" si="35"/>
        <v>1.2</v>
      </c>
      <c r="Q75" s="1088" t="e">
        <f t="shared" si="36"/>
        <v>#N/A</v>
      </c>
      <c r="AB75" s="1089" t="str">
        <f t="shared" si="29"/>
        <v>Pellet</v>
      </c>
      <c r="AC75" s="1089" t="str">
        <f t="shared" si="29"/>
        <v>Detached</v>
      </c>
      <c r="AD75" s="1089">
        <f t="shared" si="29"/>
        <v>25</v>
      </c>
      <c r="AE75" s="1089" t="str">
        <f t="shared" si="29"/>
        <v>borate buffer</v>
      </c>
      <c r="AF75" s="1089" t="str">
        <f t="shared" si="29"/>
        <v>Gray (1999)</v>
      </c>
    </row>
    <row r="76" spans="2:32" x14ac:dyDescent="0.3">
      <c r="B76" s="1084" t="s">
        <v>838</v>
      </c>
      <c r="F76" s="1070"/>
      <c r="G76" s="1085" t="str">
        <f t="shared" si="30"/>
        <v>No</v>
      </c>
      <c r="H76" s="1088">
        <f t="shared" si="27"/>
        <v>11</v>
      </c>
      <c r="I76" s="1088" t="e">
        <f t="shared" si="27"/>
        <v>#N/A</v>
      </c>
      <c r="J76" s="1088" t="e">
        <f t="shared" si="31"/>
        <v>#N/A</v>
      </c>
      <c r="K76" s="1088" t="e">
        <f t="shared" si="32"/>
        <v>#N/A</v>
      </c>
      <c r="L76" s="1088" t="e">
        <f t="shared" si="28"/>
        <v>#N/A</v>
      </c>
      <c r="M76" s="1088" t="e">
        <f t="shared" si="33"/>
        <v>#N/A</v>
      </c>
      <c r="N76" s="1088" t="e">
        <f t="shared" si="34"/>
        <v>#N/A</v>
      </c>
      <c r="O76" s="1088">
        <f t="shared" si="28"/>
        <v>8</v>
      </c>
      <c r="P76" s="1088">
        <f t="shared" si="35"/>
        <v>8</v>
      </c>
      <c r="Q76" s="1088" t="e">
        <f t="shared" si="36"/>
        <v>#N/A</v>
      </c>
      <c r="AB76" s="1089" t="str">
        <f t="shared" si="29"/>
        <v>Powder</v>
      </c>
      <c r="AC76" s="1089" t="str">
        <f t="shared" si="29"/>
        <v>No</v>
      </c>
      <c r="AD76" s="1089">
        <f t="shared" si="29"/>
        <v>25</v>
      </c>
      <c r="AE76" s="1089" t="str">
        <f t="shared" si="29"/>
        <v>borate buffer</v>
      </c>
      <c r="AF76" s="1089" t="str">
        <f t="shared" si="29"/>
        <v>Gray (1999)</v>
      </c>
    </row>
    <row r="77" spans="2:32" x14ac:dyDescent="0.3">
      <c r="B77" s="1084" t="s">
        <v>842</v>
      </c>
      <c r="F77" s="1070"/>
      <c r="G77" s="1085" t="str">
        <f t="shared" si="30"/>
        <v>No</v>
      </c>
      <c r="H77" s="1088">
        <f t="shared" si="27"/>
        <v>18</v>
      </c>
      <c r="I77" s="1088" t="e">
        <f t="shared" si="27"/>
        <v>#N/A</v>
      </c>
      <c r="J77" s="1088" t="e">
        <f t="shared" si="31"/>
        <v>#N/A</v>
      </c>
      <c r="K77" s="1088" t="e">
        <f t="shared" si="32"/>
        <v>#N/A</v>
      </c>
      <c r="L77" s="1088">
        <f t="shared" si="28"/>
        <v>0.1</v>
      </c>
      <c r="M77" s="1088">
        <f t="shared" si="33"/>
        <v>0.1</v>
      </c>
      <c r="N77" s="1088" t="e">
        <f t="shared" si="34"/>
        <v>#N/A</v>
      </c>
      <c r="O77" s="1088" t="e">
        <f t="shared" si="28"/>
        <v>#N/A</v>
      </c>
      <c r="P77" s="1088" t="e">
        <f t="shared" si="35"/>
        <v>#N/A</v>
      </c>
      <c r="Q77" s="1088" t="e">
        <f t="shared" si="36"/>
        <v>#N/A</v>
      </c>
      <c r="AB77" s="1089" t="str">
        <f t="shared" si="29"/>
        <v>Segment</v>
      </c>
      <c r="AC77" s="1089" t="str">
        <f t="shared" si="29"/>
        <v>Detached</v>
      </c>
      <c r="AD77" s="1089">
        <f t="shared" si="29"/>
        <v>25</v>
      </c>
      <c r="AE77" s="1089" t="str">
        <f t="shared" si="29"/>
        <v>DIW</v>
      </c>
      <c r="AF77" s="1089" t="str">
        <f t="shared" si="29"/>
        <v>Gray(1995)</v>
      </c>
    </row>
    <row r="78" spans="2:32" x14ac:dyDescent="0.3">
      <c r="B78" s="1084" t="s">
        <v>839</v>
      </c>
      <c r="F78" s="1070"/>
      <c r="G78" s="1085" t="str">
        <f t="shared" si="30"/>
        <v>No</v>
      </c>
      <c r="H78" s="1088">
        <f t="shared" si="27"/>
        <v>18</v>
      </c>
      <c r="I78" s="1088" t="e">
        <f t="shared" si="27"/>
        <v>#N/A</v>
      </c>
      <c r="J78" s="1088" t="e">
        <f t="shared" si="31"/>
        <v>#N/A</v>
      </c>
      <c r="K78" s="1088" t="e">
        <f t="shared" si="32"/>
        <v>#N/A</v>
      </c>
      <c r="L78" s="1088">
        <f t="shared" si="28"/>
        <v>7.0000000000000007E-2</v>
      </c>
      <c r="M78" s="1088">
        <f t="shared" si="33"/>
        <v>7.0000000000000007E-2</v>
      </c>
      <c r="N78" s="1088" t="e">
        <f t="shared" si="34"/>
        <v>#N/A</v>
      </c>
      <c r="O78" s="1088" t="e">
        <f t="shared" si="28"/>
        <v>#N/A</v>
      </c>
      <c r="P78" s="1088" t="e">
        <f t="shared" si="35"/>
        <v>#N/A</v>
      </c>
      <c r="Q78" s="1088" t="e">
        <f t="shared" si="36"/>
        <v>#N/A</v>
      </c>
      <c r="AB78" s="1089" t="str">
        <f t="shared" si="29"/>
        <v>Powder</v>
      </c>
      <c r="AC78" s="1089" t="str">
        <f t="shared" si="29"/>
        <v>No</v>
      </c>
      <c r="AD78" s="1089">
        <f t="shared" si="29"/>
        <v>25</v>
      </c>
      <c r="AE78" s="1089" t="str">
        <f t="shared" si="29"/>
        <v>0.1 M HCl</v>
      </c>
      <c r="AF78" s="1089" t="str">
        <f t="shared" si="29"/>
        <v>Gray(1995)</v>
      </c>
    </row>
    <row r="79" spans="2:32" x14ac:dyDescent="0.3">
      <c r="B79" s="1084" t="s">
        <v>841</v>
      </c>
      <c r="F79" s="1070"/>
      <c r="G79" s="1085" t="str">
        <f t="shared" si="30"/>
        <v>No</v>
      </c>
      <c r="H79" s="1088">
        <f t="shared" si="27"/>
        <v>18</v>
      </c>
      <c r="I79" s="1088" t="e">
        <f t="shared" si="27"/>
        <v>#N/A</v>
      </c>
      <c r="J79" s="1088" t="e">
        <f t="shared" si="31"/>
        <v>#N/A</v>
      </c>
      <c r="K79" s="1088" t="e">
        <f t="shared" si="32"/>
        <v>#N/A</v>
      </c>
      <c r="L79" s="1088" t="e">
        <f t="shared" si="28"/>
        <v>#N/A</v>
      </c>
      <c r="M79" s="1088" t="e">
        <f t="shared" si="33"/>
        <v>#N/A</v>
      </c>
      <c r="N79" s="1088" t="e">
        <f t="shared" si="34"/>
        <v>#N/A</v>
      </c>
      <c r="O79" s="1088">
        <f t="shared" si="28"/>
        <v>15</v>
      </c>
      <c r="P79" s="1088">
        <f t="shared" si="35"/>
        <v>15</v>
      </c>
      <c r="Q79" s="1088" t="e">
        <f t="shared" si="36"/>
        <v>#N/A</v>
      </c>
      <c r="AB79" s="1089" t="str">
        <f t="shared" si="29"/>
        <v>Pellet</v>
      </c>
      <c r="AC79" s="1089" t="str">
        <f t="shared" si="29"/>
        <v>Detached</v>
      </c>
      <c r="AD79" s="1089">
        <f t="shared" si="29"/>
        <v>25</v>
      </c>
      <c r="AE79" s="1089" t="str">
        <f t="shared" si="29"/>
        <v>borate buffer</v>
      </c>
      <c r="AF79" s="1089" t="str">
        <f t="shared" si="29"/>
        <v>Gray (1999)</v>
      </c>
    </row>
    <row r="80" spans="2:32" x14ac:dyDescent="0.3">
      <c r="B80" s="1084" t="s">
        <v>840</v>
      </c>
      <c r="F80" s="1070"/>
      <c r="G80" s="1085" t="str">
        <f t="shared" si="30"/>
        <v>No</v>
      </c>
      <c r="H80" s="1088">
        <f t="shared" si="27"/>
        <v>18</v>
      </c>
      <c r="I80" s="1088" t="e">
        <f t="shared" si="27"/>
        <v>#N/A</v>
      </c>
      <c r="J80" s="1088" t="e">
        <f t="shared" si="31"/>
        <v>#N/A</v>
      </c>
      <c r="K80" s="1088" t="e">
        <f t="shared" si="32"/>
        <v>#N/A</v>
      </c>
      <c r="L80" s="1088" t="e">
        <f t="shared" si="28"/>
        <v>#N/A</v>
      </c>
      <c r="M80" s="1088" t="e">
        <f t="shared" si="33"/>
        <v>#N/A</v>
      </c>
      <c r="N80" s="1088" t="e">
        <f t="shared" si="34"/>
        <v>#N/A</v>
      </c>
      <c r="O80" s="1088">
        <f t="shared" si="28"/>
        <v>7.6</v>
      </c>
      <c r="P80" s="1088">
        <f t="shared" si="35"/>
        <v>7.6</v>
      </c>
      <c r="Q80" s="1088" t="e">
        <f t="shared" si="36"/>
        <v>#N/A</v>
      </c>
      <c r="AB80" s="1089" t="str">
        <f t="shared" ref="AB80:AF95" si="37">VLOOKUP($B80,DATOS,MATCH(AB$9,TITULOS,0),FALSE)</f>
        <v>Powder</v>
      </c>
      <c r="AC80" s="1089" t="str">
        <f t="shared" si="37"/>
        <v>No</v>
      </c>
      <c r="AD80" s="1089">
        <f t="shared" si="37"/>
        <v>25</v>
      </c>
      <c r="AE80" s="1089" t="str">
        <f t="shared" si="37"/>
        <v>borate buffer</v>
      </c>
      <c r="AF80" s="1089" t="str">
        <f t="shared" si="37"/>
        <v>Gray (1999)</v>
      </c>
    </row>
    <row r="81" spans="2:32" x14ac:dyDescent="0.3">
      <c r="B81" s="1084" t="s">
        <v>858</v>
      </c>
      <c r="F81" s="1070"/>
      <c r="G81" s="1085" t="str">
        <f t="shared" si="30"/>
        <v>No</v>
      </c>
      <c r="H81" s="1088" t="e">
        <f t="shared" si="27"/>
        <v>#N/A</v>
      </c>
      <c r="I81" s="1088" t="e">
        <f t="shared" si="27"/>
        <v>#N/A</v>
      </c>
      <c r="J81" s="1088" t="e">
        <f t="shared" si="31"/>
        <v>#N/A</v>
      </c>
      <c r="K81" s="1088" t="e">
        <f t="shared" si="32"/>
        <v>#N/A</v>
      </c>
      <c r="L81" s="1088" t="e">
        <f t="shared" si="28"/>
        <v>#N/A</v>
      </c>
      <c r="M81" s="1088" t="e">
        <f t="shared" si="33"/>
        <v>#N/A</v>
      </c>
      <c r="N81" s="1088" t="e">
        <f t="shared" si="34"/>
        <v>#N/A</v>
      </c>
      <c r="O81" s="1088" t="e">
        <f t="shared" si="28"/>
        <v>#N/A</v>
      </c>
      <c r="P81" s="1088" t="e">
        <f t="shared" si="35"/>
        <v>#N/A</v>
      </c>
      <c r="Q81" s="1088" t="e">
        <f t="shared" si="36"/>
        <v>#N/A</v>
      </c>
      <c r="AB81" s="1089" t="str">
        <f t="shared" si="37"/>
        <v>Fragment</v>
      </c>
      <c r="AC81" s="1089">
        <f t="shared" si="37"/>
        <v>0</v>
      </c>
      <c r="AD81" s="1089">
        <f t="shared" si="37"/>
        <v>90</v>
      </c>
      <c r="AE81" s="1089" t="str">
        <f t="shared" si="37"/>
        <v>MgCl2</v>
      </c>
      <c r="AF81" s="1089" t="str">
        <f t="shared" si="37"/>
        <v>Loida (1999)</v>
      </c>
    </row>
    <row r="82" spans="2:32" x14ac:dyDescent="0.3">
      <c r="B82" s="1084" t="s">
        <v>859</v>
      </c>
      <c r="F82" s="1070"/>
      <c r="G82" s="1085" t="str">
        <f t="shared" si="30"/>
        <v>No</v>
      </c>
      <c r="H82" s="1088" t="e">
        <f t="shared" si="27"/>
        <v>#N/A</v>
      </c>
      <c r="I82" s="1088" t="e">
        <f t="shared" si="27"/>
        <v>#N/A</v>
      </c>
      <c r="J82" s="1088" t="e">
        <f t="shared" si="31"/>
        <v>#N/A</v>
      </c>
      <c r="K82" s="1088" t="e">
        <f t="shared" si="32"/>
        <v>#N/A</v>
      </c>
      <c r="L82" s="1088" t="e">
        <f t="shared" si="28"/>
        <v>#N/A</v>
      </c>
      <c r="M82" s="1088" t="e">
        <f t="shared" si="33"/>
        <v>#N/A</v>
      </c>
      <c r="N82" s="1088" t="e">
        <f t="shared" si="34"/>
        <v>#N/A</v>
      </c>
      <c r="O82" s="1088" t="e">
        <f t="shared" si="28"/>
        <v>#N/A</v>
      </c>
      <c r="P82" s="1088" t="e">
        <f t="shared" si="35"/>
        <v>#N/A</v>
      </c>
      <c r="Q82" s="1088" t="e">
        <f t="shared" si="36"/>
        <v>#N/A</v>
      </c>
      <c r="AB82" s="1089" t="str">
        <f t="shared" si="37"/>
        <v>Fragment</v>
      </c>
      <c r="AC82" s="1089">
        <f t="shared" si="37"/>
        <v>0</v>
      </c>
      <c r="AD82" s="1089">
        <f t="shared" si="37"/>
        <v>150</v>
      </c>
      <c r="AE82" s="1089" t="str">
        <f t="shared" si="37"/>
        <v>MgCl2</v>
      </c>
      <c r="AF82" s="1089" t="str">
        <f t="shared" si="37"/>
        <v>Loida (1999)</v>
      </c>
    </row>
    <row r="83" spans="2:32" ht="28.8" x14ac:dyDescent="0.3">
      <c r="B83" s="1084" t="s">
        <v>860</v>
      </c>
      <c r="F83" s="1070"/>
      <c r="G83" s="1085" t="str">
        <f t="shared" si="30"/>
        <v>No</v>
      </c>
      <c r="H83" s="1088" t="e">
        <f t="shared" si="27"/>
        <v>#N/A</v>
      </c>
      <c r="I83" s="1088" t="e">
        <f t="shared" si="27"/>
        <v>#N/A</v>
      </c>
      <c r="J83" s="1088" t="e">
        <f t="shared" si="31"/>
        <v>#N/A</v>
      </c>
      <c r="K83" s="1088" t="e">
        <f t="shared" si="32"/>
        <v>#N/A</v>
      </c>
      <c r="L83" s="1088" t="e">
        <f t="shared" si="28"/>
        <v>#N/A</v>
      </c>
      <c r="M83" s="1088" t="e">
        <f t="shared" si="33"/>
        <v>#N/A</v>
      </c>
      <c r="N83" s="1088" t="e">
        <f t="shared" si="34"/>
        <v>#N/A</v>
      </c>
      <c r="O83" s="1088" t="e">
        <f t="shared" si="28"/>
        <v>#N/A</v>
      </c>
      <c r="P83" s="1088" t="e">
        <f t="shared" si="35"/>
        <v>#N/A</v>
      </c>
      <c r="Q83" s="1088" t="e">
        <f t="shared" si="36"/>
        <v>#N/A</v>
      </c>
      <c r="AB83" s="1089" t="str">
        <f t="shared" si="37"/>
        <v>Pellet</v>
      </c>
      <c r="AC83" s="1089">
        <f t="shared" si="37"/>
        <v>0</v>
      </c>
      <c r="AD83" s="1089">
        <f t="shared" si="37"/>
        <v>100</v>
      </c>
      <c r="AE83" s="1089" t="str">
        <f t="shared" si="37"/>
        <v>MgCl2</v>
      </c>
      <c r="AF83" s="1089" t="str">
        <f t="shared" si="37"/>
        <v>Loida (1999)</v>
      </c>
    </row>
    <row r="84" spans="2:32" ht="28.8" x14ac:dyDescent="0.3">
      <c r="B84" s="1084" t="s">
        <v>861</v>
      </c>
      <c r="F84" s="1070"/>
      <c r="G84" s="1085" t="str">
        <f t="shared" si="30"/>
        <v>No</v>
      </c>
      <c r="H84" s="1088" t="e">
        <f t="shared" si="27"/>
        <v>#N/A</v>
      </c>
      <c r="I84" s="1088" t="e">
        <f t="shared" si="27"/>
        <v>#N/A</v>
      </c>
      <c r="J84" s="1088" t="e">
        <f t="shared" si="31"/>
        <v>#N/A</v>
      </c>
      <c r="K84" s="1088" t="e">
        <f t="shared" si="32"/>
        <v>#N/A</v>
      </c>
      <c r="L84" s="1088" t="e">
        <f t="shared" si="28"/>
        <v>#N/A</v>
      </c>
      <c r="M84" s="1088" t="e">
        <f t="shared" si="33"/>
        <v>#N/A</v>
      </c>
      <c r="N84" s="1088" t="e">
        <f t="shared" si="34"/>
        <v>#N/A</v>
      </c>
      <c r="O84" s="1088" t="e">
        <f t="shared" si="28"/>
        <v>#N/A</v>
      </c>
      <c r="P84" s="1088" t="e">
        <f t="shared" si="35"/>
        <v>#N/A</v>
      </c>
      <c r="Q84" s="1088" t="e">
        <f t="shared" si="36"/>
        <v>#N/A</v>
      </c>
      <c r="AB84" s="1089" t="str">
        <f t="shared" si="37"/>
        <v>Pellet</v>
      </c>
      <c r="AC84" s="1089">
        <f t="shared" si="37"/>
        <v>0</v>
      </c>
      <c r="AD84" s="1089">
        <f t="shared" si="37"/>
        <v>200</v>
      </c>
      <c r="AE84" s="1089" t="str">
        <f t="shared" si="37"/>
        <v>MgCl2</v>
      </c>
      <c r="AF84" s="1089" t="str">
        <f t="shared" si="37"/>
        <v>Loida (1999)</v>
      </c>
    </row>
    <row r="85" spans="2:32" ht="28.8" x14ac:dyDescent="0.3">
      <c r="B85" s="1084" t="s">
        <v>862</v>
      </c>
      <c r="F85" s="1070"/>
      <c r="G85" s="1085" t="str">
        <f t="shared" si="30"/>
        <v>No</v>
      </c>
      <c r="H85" s="1088" t="e">
        <f t="shared" si="27"/>
        <v>#N/A</v>
      </c>
      <c r="I85" s="1088" t="e">
        <f t="shared" si="27"/>
        <v>#N/A</v>
      </c>
      <c r="J85" s="1088" t="e">
        <f t="shared" si="31"/>
        <v>#N/A</v>
      </c>
      <c r="K85" s="1088" t="e">
        <f t="shared" si="32"/>
        <v>#N/A</v>
      </c>
      <c r="L85" s="1088" t="e">
        <f t="shared" si="28"/>
        <v>#N/A</v>
      </c>
      <c r="M85" s="1088" t="e">
        <f t="shared" si="33"/>
        <v>#N/A</v>
      </c>
      <c r="N85" s="1088" t="e">
        <f t="shared" si="34"/>
        <v>#N/A</v>
      </c>
      <c r="O85" s="1088" t="e">
        <f t="shared" si="28"/>
        <v>#N/A</v>
      </c>
      <c r="P85" s="1088" t="e">
        <f t="shared" si="35"/>
        <v>#N/A</v>
      </c>
      <c r="Q85" s="1088" t="e">
        <f t="shared" si="36"/>
        <v>#N/A</v>
      </c>
      <c r="AB85" s="1089" t="str">
        <f t="shared" si="37"/>
        <v>Pellet</v>
      </c>
      <c r="AC85" s="1089">
        <f t="shared" si="37"/>
        <v>0</v>
      </c>
      <c r="AD85" s="1089">
        <f t="shared" si="37"/>
        <v>200</v>
      </c>
      <c r="AE85" s="1089" t="str">
        <f t="shared" si="37"/>
        <v>MgCl2</v>
      </c>
      <c r="AF85" s="1089" t="str">
        <f t="shared" si="37"/>
        <v>Loida (1999)</v>
      </c>
    </row>
    <row r="86" spans="2:32" ht="28.8" x14ac:dyDescent="0.3">
      <c r="B86" s="1084" t="s">
        <v>863</v>
      </c>
      <c r="F86" s="1070"/>
      <c r="G86" s="1085" t="str">
        <f t="shared" si="30"/>
        <v>No</v>
      </c>
      <c r="H86" s="1088" t="e">
        <f t="shared" si="27"/>
        <v>#N/A</v>
      </c>
      <c r="I86" s="1088" t="e">
        <f t="shared" si="27"/>
        <v>#N/A</v>
      </c>
      <c r="J86" s="1088" t="e">
        <f t="shared" si="31"/>
        <v>#N/A</v>
      </c>
      <c r="K86" s="1088" t="e">
        <f t="shared" si="32"/>
        <v>#N/A</v>
      </c>
      <c r="L86" s="1088" t="e">
        <f t="shared" si="28"/>
        <v>#N/A</v>
      </c>
      <c r="M86" s="1088" t="e">
        <f t="shared" si="33"/>
        <v>#N/A</v>
      </c>
      <c r="N86" s="1088" t="e">
        <f t="shared" si="34"/>
        <v>#N/A</v>
      </c>
      <c r="O86" s="1088" t="e">
        <f t="shared" si="28"/>
        <v>#N/A</v>
      </c>
      <c r="P86" s="1088" t="e">
        <f t="shared" si="35"/>
        <v>#N/A</v>
      </c>
      <c r="Q86" s="1088" t="e">
        <f t="shared" si="36"/>
        <v>#N/A</v>
      </c>
      <c r="AB86" s="1089" t="str">
        <f t="shared" si="37"/>
        <v>Fragment</v>
      </c>
      <c r="AC86" s="1089">
        <f t="shared" si="37"/>
        <v>0</v>
      </c>
      <c r="AD86" s="1089">
        <f t="shared" si="37"/>
        <v>100</v>
      </c>
      <c r="AE86" s="1089" t="str">
        <f t="shared" si="37"/>
        <v>NaCl</v>
      </c>
      <c r="AF86" s="1089" t="str">
        <f t="shared" si="37"/>
        <v>Loida (1999)</v>
      </c>
    </row>
    <row r="87" spans="2:32" ht="28.8" x14ac:dyDescent="0.3">
      <c r="B87" s="1084" t="s">
        <v>864</v>
      </c>
      <c r="F87" s="1070"/>
      <c r="G87" s="1085" t="str">
        <f t="shared" si="30"/>
        <v>No</v>
      </c>
      <c r="H87" s="1088" t="e">
        <f t="shared" si="27"/>
        <v>#N/A</v>
      </c>
      <c r="I87" s="1088" t="e">
        <f t="shared" si="27"/>
        <v>#N/A</v>
      </c>
      <c r="J87" s="1088" t="e">
        <f t="shared" si="31"/>
        <v>#N/A</v>
      </c>
      <c r="K87" s="1088" t="e">
        <f t="shared" si="32"/>
        <v>#N/A</v>
      </c>
      <c r="L87" s="1088" t="e">
        <f t="shared" si="28"/>
        <v>#N/A</v>
      </c>
      <c r="M87" s="1088" t="e">
        <f t="shared" si="33"/>
        <v>#N/A</v>
      </c>
      <c r="N87" s="1088" t="e">
        <f t="shared" si="34"/>
        <v>#N/A</v>
      </c>
      <c r="O87" s="1088" t="e">
        <f t="shared" si="28"/>
        <v>#N/A</v>
      </c>
      <c r="P87" s="1088" t="e">
        <f t="shared" si="35"/>
        <v>#N/A</v>
      </c>
      <c r="Q87" s="1088" t="e">
        <f t="shared" si="36"/>
        <v>#N/A</v>
      </c>
      <c r="AB87" s="1089" t="str">
        <f t="shared" si="37"/>
        <v>Pellet</v>
      </c>
      <c r="AC87" s="1089">
        <f t="shared" si="37"/>
        <v>0</v>
      </c>
      <c r="AD87" s="1089">
        <f t="shared" si="37"/>
        <v>100</v>
      </c>
      <c r="AE87" s="1089" t="str">
        <f t="shared" si="37"/>
        <v>NaCl</v>
      </c>
      <c r="AF87" s="1089" t="str">
        <f t="shared" si="37"/>
        <v>Loida (1999)</v>
      </c>
    </row>
    <row r="88" spans="2:32" x14ac:dyDescent="0.3">
      <c r="B88" s="1084" t="s">
        <v>865</v>
      </c>
      <c r="F88" s="1070"/>
      <c r="G88" s="1085" t="str">
        <f t="shared" si="30"/>
        <v>No</v>
      </c>
      <c r="H88" s="1088" t="e">
        <f t="shared" si="27"/>
        <v>#N/A</v>
      </c>
      <c r="I88" s="1088" t="e">
        <f t="shared" si="27"/>
        <v>#N/A</v>
      </c>
      <c r="J88" s="1088" t="e">
        <f t="shared" si="31"/>
        <v>#N/A</v>
      </c>
      <c r="K88" s="1088" t="e">
        <f t="shared" si="32"/>
        <v>#N/A</v>
      </c>
      <c r="L88" s="1088" t="e">
        <f t="shared" si="28"/>
        <v>#N/A</v>
      </c>
      <c r="M88" s="1088" t="e">
        <f t="shared" si="33"/>
        <v>#N/A</v>
      </c>
      <c r="N88" s="1088" t="e">
        <f t="shared" si="34"/>
        <v>#N/A</v>
      </c>
      <c r="O88" s="1088" t="e">
        <f t="shared" si="28"/>
        <v>#N/A</v>
      </c>
      <c r="P88" s="1088" t="e">
        <f t="shared" si="35"/>
        <v>#N/A</v>
      </c>
      <c r="Q88" s="1088" t="e">
        <f t="shared" si="36"/>
        <v>#N/A</v>
      </c>
      <c r="AB88" s="1089" t="str">
        <f t="shared" si="37"/>
        <v>Pellet</v>
      </c>
      <c r="AC88" s="1089">
        <f t="shared" si="37"/>
        <v>0</v>
      </c>
      <c r="AD88" s="1089">
        <f t="shared" si="37"/>
        <v>200</v>
      </c>
      <c r="AE88" s="1089" t="str">
        <f t="shared" si="37"/>
        <v>NaCl</v>
      </c>
      <c r="AF88" s="1089" t="str">
        <f t="shared" si="37"/>
        <v>Loida (1999)</v>
      </c>
    </row>
    <row r="89" spans="2:32" x14ac:dyDescent="0.3">
      <c r="B89" s="1084" t="s">
        <v>866</v>
      </c>
      <c r="F89" s="1070"/>
      <c r="G89" s="1085" t="str">
        <f t="shared" si="30"/>
        <v>No</v>
      </c>
      <c r="H89" s="1088" t="e">
        <f t="shared" si="27"/>
        <v>#N/A</v>
      </c>
      <c r="I89" s="1088" t="e">
        <f t="shared" si="27"/>
        <v>#N/A</v>
      </c>
      <c r="J89" s="1088" t="e">
        <f t="shared" si="31"/>
        <v>#N/A</v>
      </c>
      <c r="K89" s="1088" t="e">
        <f t="shared" si="32"/>
        <v>#N/A</v>
      </c>
      <c r="L89" s="1088" t="e">
        <f t="shared" si="28"/>
        <v>#N/A</v>
      </c>
      <c r="M89" s="1088" t="e">
        <f t="shared" si="33"/>
        <v>#N/A</v>
      </c>
      <c r="N89" s="1088" t="e">
        <f t="shared" si="34"/>
        <v>#N/A</v>
      </c>
      <c r="O89" s="1088" t="e">
        <f t="shared" si="28"/>
        <v>#N/A</v>
      </c>
      <c r="P89" s="1088" t="e">
        <f t="shared" si="35"/>
        <v>#N/A</v>
      </c>
      <c r="Q89" s="1088" t="e">
        <f t="shared" si="36"/>
        <v>#N/A</v>
      </c>
      <c r="AB89" s="1089" t="str">
        <f t="shared" si="37"/>
        <v>Pellet</v>
      </c>
      <c r="AC89" s="1089">
        <f t="shared" si="37"/>
        <v>0</v>
      </c>
      <c r="AD89" s="1089">
        <f t="shared" si="37"/>
        <v>200</v>
      </c>
      <c r="AE89" s="1089" t="str">
        <f t="shared" si="37"/>
        <v>NaCl</v>
      </c>
      <c r="AF89" s="1089" t="str">
        <f t="shared" si="37"/>
        <v>Loida (1999)</v>
      </c>
    </row>
    <row r="90" spans="2:32" x14ac:dyDescent="0.3">
      <c r="B90" s="1084" t="s">
        <v>867</v>
      </c>
      <c r="F90" s="1070"/>
      <c r="G90" s="1085" t="str">
        <f t="shared" si="30"/>
        <v>No</v>
      </c>
      <c r="H90" s="1088" t="e">
        <f t="shared" si="27"/>
        <v>#N/A</v>
      </c>
      <c r="I90" s="1088" t="e">
        <f t="shared" si="27"/>
        <v>#N/A</v>
      </c>
      <c r="J90" s="1088" t="e">
        <f t="shared" si="31"/>
        <v>#N/A</v>
      </c>
      <c r="K90" s="1088" t="e">
        <f t="shared" si="32"/>
        <v>#N/A</v>
      </c>
      <c r="L90" s="1088" t="e">
        <f t="shared" si="28"/>
        <v>#N/A</v>
      </c>
      <c r="M90" s="1088" t="e">
        <f t="shared" si="33"/>
        <v>#N/A</v>
      </c>
      <c r="N90" s="1088" t="e">
        <f t="shared" si="34"/>
        <v>#N/A</v>
      </c>
      <c r="O90" s="1088" t="e">
        <f t="shared" si="28"/>
        <v>#N/A</v>
      </c>
      <c r="P90" s="1088" t="e">
        <f t="shared" si="35"/>
        <v>#N/A</v>
      </c>
      <c r="Q90" s="1088" t="e">
        <f t="shared" si="36"/>
        <v>#N/A</v>
      </c>
      <c r="AB90" s="1089" t="str">
        <f t="shared" si="37"/>
        <v>Pellet</v>
      </c>
      <c r="AC90" s="1089">
        <f t="shared" si="37"/>
        <v>0</v>
      </c>
      <c r="AD90" s="1089">
        <f t="shared" si="37"/>
        <v>150</v>
      </c>
      <c r="AE90" s="1089" t="str">
        <f t="shared" si="37"/>
        <v>NaCl</v>
      </c>
      <c r="AF90" s="1089" t="str">
        <f t="shared" si="37"/>
        <v>Loida (1999)</v>
      </c>
    </row>
    <row r="91" spans="2:32" x14ac:dyDescent="0.3">
      <c r="B91" s="1084" t="s">
        <v>868</v>
      </c>
      <c r="F91" s="1070"/>
      <c r="G91" s="1085" t="str">
        <f t="shared" si="30"/>
        <v>No</v>
      </c>
      <c r="H91" s="1088" t="e">
        <f t="shared" si="27"/>
        <v>#N/A</v>
      </c>
      <c r="I91" s="1088" t="e">
        <f t="shared" si="27"/>
        <v>#N/A</v>
      </c>
      <c r="J91" s="1088" t="e">
        <f t="shared" si="31"/>
        <v>#N/A</v>
      </c>
      <c r="K91" s="1088" t="e">
        <f t="shared" si="32"/>
        <v>#N/A</v>
      </c>
      <c r="L91" s="1088" t="e">
        <f t="shared" si="28"/>
        <v>#N/A</v>
      </c>
      <c r="M91" s="1088" t="e">
        <f t="shared" si="33"/>
        <v>#N/A</v>
      </c>
      <c r="N91" s="1088" t="e">
        <f t="shared" si="34"/>
        <v>#N/A</v>
      </c>
      <c r="O91" s="1088" t="e">
        <f t="shared" si="28"/>
        <v>#N/A</v>
      </c>
      <c r="P91" s="1088" t="e">
        <f t="shared" si="35"/>
        <v>#N/A</v>
      </c>
      <c r="Q91" s="1088" t="e">
        <f t="shared" si="36"/>
        <v>#N/A</v>
      </c>
      <c r="AB91" s="1089" t="str">
        <f t="shared" si="37"/>
        <v>Pellet</v>
      </c>
      <c r="AC91" s="1089">
        <f t="shared" si="37"/>
        <v>0</v>
      </c>
      <c r="AD91" s="1089">
        <f t="shared" si="37"/>
        <v>25</v>
      </c>
      <c r="AE91" s="1089" t="str">
        <f t="shared" si="37"/>
        <v>NaCl</v>
      </c>
      <c r="AF91" s="1089" t="str">
        <f t="shared" si="37"/>
        <v>Loida (1999)</v>
      </c>
    </row>
    <row r="92" spans="2:32" x14ac:dyDescent="0.3">
      <c r="B92" s="1084" t="s">
        <v>869</v>
      </c>
      <c r="F92" s="1070"/>
      <c r="G92" s="1085" t="str">
        <f t="shared" si="30"/>
        <v>No</v>
      </c>
      <c r="H92" s="1088" t="e">
        <f t="shared" si="27"/>
        <v>#N/A</v>
      </c>
      <c r="I92" s="1088" t="e">
        <f t="shared" si="27"/>
        <v>#N/A</v>
      </c>
      <c r="J92" s="1088" t="e">
        <f t="shared" si="31"/>
        <v>#N/A</v>
      </c>
      <c r="K92" s="1088" t="e">
        <f t="shared" si="32"/>
        <v>#N/A</v>
      </c>
      <c r="L92" s="1088" t="e">
        <f t="shared" si="28"/>
        <v>#N/A</v>
      </c>
      <c r="M92" s="1088" t="e">
        <f t="shared" si="33"/>
        <v>#N/A</v>
      </c>
      <c r="N92" s="1088" t="e">
        <f t="shared" si="34"/>
        <v>#N/A</v>
      </c>
      <c r="O92" s="1088" t="e">
        <f t="shared" si="28"/>
        <v>#N/A</v>
      </c>
      <c r="P92" s="1088" t="e">
        <f t="shared" si="35"/>
        <v>#N/A</v>
      </c>
      <c r="Q92" s="1088" t="e">
        <f t="shared" si="36"/>
        <v>#N/A</v>
      </c>
      <c r="AB92" s="1089" t="str">
        <f t="shared" si="37"/>
        <v>Pellet</v>
      </c>
      <c r="AC92" s="1089">
        <f t="shared" si="37"/>
        <v>0</v>
      </c>
      <c r="AD92" s="1089">
        <f t="shared" si="37"/>
        <v>25</v>
      </c>
      <c r="AE92" s="1089" t="str">
        <f t="shared" si="37"/>
        <v>NaCl</v>
      </c>
      <c r="AF92" s="1089" t="str">
        <f t="shared" si="37"/>
        <v>Loida (1999)</v>
      </c>
    </row>
    <row r="93" spans="2:32" x14ac:dyDescent="0.3">
      <c r="B93" s="1084" t="s">
        <v>870</v>
      </c>
      <c r="F93" s="1070"/>
      <c r="G93" s="1085" t="str">
        <f t="shared" si="30"/>
        <v>No</v>
      </c>
      <c r="H93" s="1088" t="e">
        <f t="shared" si="27"/>
        <v>#N/A</v>
      </c>
      <c r="I93" s="1088" t="e">
        <f t="shared" si="27"/>
        <v>#N/A</v>
      </c>
      <c r="J93" s="1088" t="e">
        <f t="shared" si="31"/>
        <v>#N/A</v>
      </c>
      <c r="K93" s="1088" t="e">
        <f t="shared" si="32"/>
        <v>#N/A</v>
      </c>
      <c r="L93" s="1088" t="e">
        <f t="shared" si="28"/>
        <v>#N/A</v>
      </c>
      <c r="M93" s="1088" t="e">
        <f t="shared" si="33"/>
        <v>#N/A</v>
      </c>
      <c r="N93" s="1088" t="e">
        <f t="shared" si="34"/>
        <v>#N/A</v>
      </c>
      <c r="O93" s="1088" t="e">
        <f t="shared" si="28"/>
        <v>#N/A</v>
      </c>
      <c r="P93" s="1088" t="e">
        <f t="shared" si="35"/>
        <v>#N/A</v>
      </c>
      <c r="Q93" s="1088" t="e">
        <f t="shared" si="36"/>
        <v>#N/A</v>
      </c>
      <c r="AB93" s="1089" t="str">
        <f t="shared" si="37"/>
        <v>Pellet</v>
      </c>
      <c r="AC93" s="1089">
        <f t="shared" si="37"/>
        <v>0</v>
      </c>
      <c r="AD93" s="1089">
        <f t="shared" si="37"/>
        <v>25</v>
      </c>
      <c r="AE93" s="1089" t="str">
        <f t="shared" si="37"/>
        <v>NaCl</v>
      </c>
      <c r="AF93" s="1089" t="str">
        <f t="shared" si="37"/>
        <v>Loida (1999)</v>
      </c>
    </row>
    <row r="94" spans="2:32" x14ac:dyDescent="0.3">
      <c r="B94" s="1084" t="s">
        <v>871</v>
      </c>
      <c r="G94" s="1085" t="str">
        <f t="shared" si="30"/>
        <v>No</v>
      </c>
      <c r="H94" s="1088" t="e">
        <f t="shared" si="27"/>
        <v>#N/A</v>
      </c>
      <c r="I94" s="1088" t="e">
        <f t="shared" si="27"/>
        <v>#N/A</v>
      </c>
      <c r="J94" s="1088" t="e">
        <f t="shared" si="31"/>
        <v>#N/A</v>
      </c>
      <c r="K94" s="1088" t="e">
        <f t="shared" si="32"/>
        <v>#N/A</v>
      </c>
      <c r="L94" s="1088" t="e">
        <f t="shared" si="28"/>
        <v>#N/A</v>
      </c>
      <c r="M94" s="1088" t="e">
        <f t="shared" si="33"/>
        <v>#N/A</v>
      </c>
      <c r="N94" s="1088" t="e">
        <f t="shared" si="34"/>
        <v>#N/A</v>
      </c>
      <c r="O94" s="1088" t="e">
        <f t="shared" si="28"/>
        <v>#N/A</v>
      </c>
      <c r="P94" s="1088" t="e">
        <f t="shared" si="35"/>
        <v>#N/A</v>
      </c>
      <c r="Q94" s="1088" t="e">
        <f t="shared" si="36"/>
        <v>#N/A</v>
      </c>
      <c r="AB94" s="1089" t="str">
        <f t="shared" si="37"/>
        <v>Pellet</v>
      </c>
      <c r="AC94" s="1089">
        <f t="shared" si="37"/>
        <v>0</v>
      </c>
      <c r="AD94" s="1089">
        <f t="shared" si="37"/>
        <v>25</v>
      </c>
      <c r="AE94" s="1089" t="str">
        <f t="shared" si="37"/>
        <v>NaCl</v>
      </c>
      <c r="AF94" s="1089" t="str">
        <f t="shared" si="37"/>
        <v>Loida (1999)</v>
      </c>
    </row>
    <row r="95" spans="2:32" x14ac:dyDescent="0.3">
      <c r="B95" s="1084" t="s">
        <v>872</v>
      </c>
      <c r="G95" s="1085" t="str">
        <f t="shared" si="30"/>
        <v>No</v>
      </c>
      <c r="H95" s="1088" t="e">
        <f t="shared" ref="H95:I116" si="38">IF((VLOOKUP($B95,DATOS,MATCH(H$9,TITULOS,0),FALSE))=0,NA(),(VLOOKUP($B95,DATOS,MATCH(H$9,TITULOS,0),FALSE)))</f>
        <v>#N/A</v>
      </c>
      <c r="I95" s="1088" t="e">
        <f t="shared" si="38"/>
        <v>#N/A</v>
      </c>
      <c r="J95" s="1088" t="e">
        <f t="shared" si="31"/>
        <v>#N/A</v>
      </c>
      <c r="K95" s="1088" t="e">
        <f t="shared" si="32"/>
        <v>#N/A</v>
      </c>
      <c r="L95" s="1088" t="e">
        <f t="shared" ref="L95:O116" si="39">IF((VLOOKUP($B95,DATOS,MATCH(L$9,TITULOS,0),FALSE))=0,NA(),(VLOOKUP($B95,DATOS,MATCH(L$9,TITULOS,0),FALSE)))</f>
        <v>#N/A</v>
      </c>
      <c r="M95" s="1088" t="e">
        <f t="shared" si="33"/>
        <v>#N/A</v>
      </c>
      <c r="N95" s="1088" t="e">
        <f t="shared" si="34"/>
        <v>#N/A</v>
      </c>
      <c r="O95" s="1088" t="e">
        <f t="shared" si="39"/>
        <v>#N/A</v>
      </c>
      <c r="P95" s="1088" t="e">
        <f t="shared" si="35"/>
        <v>#N/A</v>
      </c>
      <c r="Q95" s="1088" t="e">
        <f t="shared" si="36"/>
        <v>#N/A</v>
      </c>
      <c r="AB95" s="1089">
        <f t="shared" si="37"/>
        <v>0</v>
      </c>
      <c r="AC95" s="1089">
        <f t="shared" si="37"/>
        <v>0</v>
      </c>
      <c r="AD95" s="1089">
        <f t="shared" si="37"/>
        <v>25</v>
      </c>
      <c r="AE95" s="1089" t="str">
        <f t="shared" si="37"/>
        <v>NaCl</v>
      </c>
      <c r="AF95" s="1089" t="str">
        <f t="shared" si="37"/>
        <v>Loida (1999)</v>
      </c>
    </row>
    <row r="96" spans="2:32" x14ac:dyDescent="0.3">
      <c r="B96" s="1084" t="s">
        <v>873</v>
      </c>
      <c r="G96" s="1085" t="str">
        <f t="shared" si="30"/>
        <v>No</v>
      </c>
      <c r="H96" s="1088" t="e">
        <f t="shared" si="38"/>
        <v>#N/A</v>
      </c>
      <c r="I96" s="1088" t="e">
        <f t="shared" si="38"/>
        <v>#N/A</v>
      </c>
      <c r="J96" s="1088" t="e">
        <f t="shared" si="31"/>
        <v>#N/A</v>
      </c>
      <c r="K96" s="1088" t="e">
        <f t="shared" si="32"/>
        <v>#N/A</v>
      </c>
      <c r="L96" s="1088" t="e">
        <f t="shared" si="39"/>
        <v>#N/A</v>
      </c>
      <c r="M96" s="1088" t="e">
        <f t="shared" si="33"/>
        <v>#N/A</v>
      </c>
      <c r="N96" s="1088" t="e">
        <f t="shared" si="34"/>
        <v>#N/A</v>
      </c>
      <c r="O96" s="1088" t="e">
        <f t="shared" si="39"/>
        <v>#N/A</v>
      </c>
      <c r="P96" s="1088" t="e">
        <f t="shared" si="35"/>
        <v>#N/A</v>
      </c>
      <c r="Q96" s="1088" t="e">
        <f t="shared" si="36"/>
        <v>#N/A</v>
      </c>
      <c r="AB96" s="1089" t="str">
        <f t="shared" ref="AB96:AF116" si="40">VLOOKUP($B96,DATOS,MATCH(AB$9,TITULOS,0),FALSE)</f>
        <v>Fragment</v>
      </c>
      <c r="AC96" s="1089">
        <f t="shared" si="40"/>
        <v>0</v>
      </c>
      <c r="AD96" s="1089">
        <f t="shared" si="40"/>
        <v>25</v>
      </c>
      <c r="AE96" s="1089" t="str">
        <f t="shared" si="40"/>
        <v>NaCl</v>
      </c>
      <c r="AF96" s="1089" t="str">
        <f t="shared" si="40"/>
        <v>Loida (1999)</v>
      </c>
    </row>
    <row r="97" spans="2:32" ht="43.2" x14ac:dyDescent="0.3">
      <c r="B97" s="1084" t="s">
        <v>874</v>
      </c>
      <c r="G97" s="1085" t="str">
        <f t="shared" si="30"/>
        <v>No</v>
      </c>
      <c r="H97" s="1088" t="e">
        <f t="shared" si="38"/>
        <v>#N/A</v>
      </c>
      <c r="I97" s="1088" t="e">
        <f t="shared" si="38"/>
        <v>#N/A</v>
      </c>
      <c r="J97" s="1088" t="e">
        <f t="shared" si="31"/>
        <v>#N/A</v>
      </c>
      <c r="K97" s="1088" t="e">
        <f t="shared" si="32"/>
        <v>#N/A</v>
      </c>
      <c r="L97" s="1088" t="e">
        <f t="shared" si="39"/>
        <v>#N/A</v>
      </c>
      <c r="M97" s="1088" t="e">
        <f t="shared" si="33"/>
        <v>#N/A</v>
      </c>
      <c r="N97" s="1088" t="e">
        <f t="shared" si="34"/>
        <v>#N/A</v>
      </c>
      <c r="O97" s="1088" t="e">
        <f t="shared" si="39"/>
        <v>#N/A</v>
      </c>
      <c r="P97" s="1088" t="e">
        <f t="shared" si="35"/>
        <v>#N/A</v>
      </c>
      <c r="Q97" s="1088" t="e">
        <f t="shared" si="36"/>
        <v>#N/A</v>
      </c>
      <c r="AB97" s="1089" t="str">
        <f t="shared" si="40"/>
        <v>Fragment</v>
      </c>
      <c r="AC97" s="1089">
        <f t="shared" si="40"/>
        <v>0</v>
      </c>
      <c r="AD97" s="1089">
        <f t="shared" si="40"/>
        <v>25</v>
      </c>
      <c r="AE97" s="1089" t="str">
        <f t="shared" si="40"/>
        <v>NaCl</v>
      </c>
      <c r="AF97" s="1089" t="str">
        <f t="shared" si="40"/>
        <v>Loida (1999)</v>
      </c>
    </row>
    <row r="98" spans="2:32" ht="28.8" x14ac:dyDescent="0.3">
      <c r="B98" s="1084" t="s">
        <v>880</v>
      </c>
      <c r="G98" s="1085" t="str">
        <f t="shared" si="30"/>
        <v>No</v>
      </c>
      <c r="H98" s="1088">
        <f t="shared" si="38"/>
        <v>0.5</v>
      </c>
      <c r="I98" s="1088" t="e">
        <f t="shared" si="38"/>
        <v>#N/A</v>
      </c>
      <c r="J98" s="1088" t="e">
        <f t="shared" si="31"/>
        <v>#N/A</v>
      </c>
      <c r="K98" s="1088" t="e">
        <f t="shared" si="32"/>
        <v>#N/A</v>
      </c>
      <c r="L98" s="1088">
        <f t="shared" si="39"/>
        <v>0.03</v>
      </c>
      <c r="M98" s="1088">
        <f t="shared" si="33"/>
        <v>0.03</v>
      </c>
      <c r="N98" s="1088" t="e">
        <f t="shared" si="34"/>
        <v>#N/A</v>
      </c>
      <c r="O98" s="1088" t="str">
        <f t="shared" si="39"/>
        <v>&lt; 0.2</v>
      </c>
      <c r="P98" s="1088" t="str">
        <f t="shared" si="35"/>
        <v>&lt; 0.2</v>
      </c>
      <c r="Q98" s="1088" t="e">
        <f t="shared" si="36"/>
        <v>#N/A</v>
      </c>
      <c r="AB98" s="1089" t="str">
        <f t="shared" si="40"/>
        <v>Pellet</v>
      </c>
      <c r="AC98" s="1089" t="str">
        <f t="shared" si="40"/>
        <v>Detached</v>
      </c>
      <c r="AD98" s="1089">
        <f t="shared" si="40"/>
        <v>25</v>
      </c>
      <c r="AE98" s="1089" t="str">
        <f t="shared" si="40"/>
        <v>DIW</v>
      </c>
      <c r="AF98" s="1089" t="str">
        <f t="shared" si="40"/>
        <v>Kim(2007)</v>
      </c>
    </row>
    <row r="99" spans="2:32" ht="28.8" x14ac:dyDescent="0.3">
      <c r="B99" s="1084" t="s">
        <v>881</v>
      </c>
      <c r="G99" s="1085" t="str">
        <f t="shared" si="30"/>
        <v>No</v>
      </c>
      <c r="H99" s="1088">
        <f t="shared" si="38"/>
        <v>0.22</v>
      </c>
      <c r="I99" s="1088" t="e">
        <f t="shared" si="38"/>
        <v>#N/A</v>
      </c>
      <c r="J99" s="1088" t="e">
        <f t="shared" si="31"/>
        <v>#N/A</v>
      </c>
      <c r="K99" s="1088" t="e">
        <f t="shared" si="32"/>
        <v>#N/A</v>
      </c>
      <c r="L99" s="1088">
        <f t="shared" si="39"/>
        <v>0.03</v>
      </c>
      <c r="M99" s="1088">
        <f t="shared" si="33"/>
        <v>0.03</v>
      </c>
      <c r="N99" s="1088" t="e">
        <f t="shared" si="34"/>
        <v>#N/A</v>
      </c>
      <c r="O99" s="1088" t="str">
        <f t="shared" si="39"/>
        <v>&lt; 0.2</v>
      </c>
      <c r="P99" s="1088" t="str">
        <f t="shared" si="35"/>
        <v>&lt; 0.2</v>
      </c>
      <c r="Q99" s="1088" t="e">
        <f t="shared" si="36"/>
        <v>#N/A</v>
      </c>
      <c r="AB99" s="1089" t="str">
        <f t="shared" si="40"/>
        <v>Pellet</v>
      </c>
      <c r="AC99" s="1089" t="str">
        <f t="shared" si="40"/>
        <v>Detached</v>
      </c>
      <c r="AD99" s="1089">
        <f t="shared" si="40"/>
        <v>25</v>
      </c>
      <c r="AE99" s="1089" t="str">
        <f t="shared" si="40"/>
        <v>DIW</v>
      </c>
      <c r="AF99" s="1089" t="str">
        <f t="shared" si="40"/>
        <v>Kim(2007)</v>
      </c>
    </row>
    <row r="100" spans="2:32" ht="28.8" x14ac:dyDescent="0.3">
      <c r="B100" s="1084" t="s">
        <v>884</v>
      </c>
      <c r="G100" s="1085" t="str">
        <f t="shared" si="30"/>
        <v>No</v>
      </c>
      <c r="H100" s="1088">
        <f t="shared" si="38"/>
        <v>0.5</v>
      </c>
      <c r="I100" s="1088" t="e">
        <f t="shared" si="38"/>
        <v>#N/A</v>
      </c>
      <c r="J100" s="1088" t="e">
        <f t="shared" si="31"/>
        <v>#N/A</v>
      </c>
      <c r="K100" s="1088" t="e">
        <f t="shared" si="32"/>
        <v>#N/A</v>
      </c>
      <c r="L100" s="1088">
        <f t="shared" si="39"/>
        <v>0.3</v>
      </c>
      <c r="M100" s="1088">
        <f t="shared" si="33"/>
        <v>0.3</v>
      </c>
      <c r="N100" s="1088" t="e">
        <f t="shared" si="34"/>
        <v>#N/A</v>
      </c>
      <c r="O100" s="1088" t="str">
        <f t="shared" si="39"/>
        <v>&lt; 0.2</v>
      </c>
      <c r="P100" s="1088" t="str">
        <f t="shared" si="35"/>
        <v>&lt; 0.2</v>
      </c>
      <c r="Q100" s="1088" t="e">
        <f t="shared" si="36"/>
        <v>#N/A</v>
      </c>
      <c r="AB100" s="1089" t="str">
        <f t="shared" si="40"/>
        <v>Powder</v>
      </c>
      <c r="AC100" s="1089" t="str">
        <f t="shared" si="40"/>
        <v>No</v>
      </c>
      <c r="AD100" s="1089">
        <f t="shared" si="40"/>
        <v>25</v>
      </c>
      <c r="AE100" s="1089" t="str">
        <f t="shared" si="40"/>
        <v>HCl= 0.1M</v>
      </c>
      <c r="AF100" s="1089" t="str">
        <f t="shared" si="40"/>
        <v>Kim(2007)</v>
      </c>
    </row>
    <row r="101" spans="2:32" ht="28.8" x14ac:dyDescent="0.3">
      <c r="B101" s="1084" t="s">
        <v>885</v>
      </c>
      <c r="G101" s="1085" t="str">
        <f t="shared" si="30"/>
        <v>No</v>
      </c>
      <c r="H101" s="1088">
        <f t="shared" si="38"/>
        <v>0.22</v>
      </c>
      <c r="I101" s="1088" t="e">
        <f t="shared" si="38"/>
        <v>#N/A</v>
      </c>
      <c r="J101" s="1088" t="e">
        <f t="shared" si="31"/>
        <v>#N/A</v>
      </c>
      <c r="K101" s="1088" t="e">
        <f t="shared" si="32"/>
        <v>#N/A</v>
      </c>
      <c r="L101" s="1088">
        <f t="shared" si="39"/>
        <v>0.09</v>
      </c>
      <c r="M101" s="1088">
        <f t="shared" si="33"/>
        <v>0.09</v>
      </c>
      <c r="N101" s="1088" t="e">
        <f t="shared" si="34"/>
        <v>#N/A</v>
      </c>
      <c r="O101" s="1088" t="str">
        <f t="shared" si="39"/>
        <v>&lt; 0.2</v>
      </c>
      <c r="P101" s="1088" t="str">
        <f t="shared" si="35"/>
        <v>&lt; 0.2</v>
      </c>
      <c r="Q101" s="1088" t="e">
        <f t="shared" si="36"/>
        <v>#N/A</v>
      </c>
      <c r="AB101" s="1089" t="str">
        <f t="shared" si="40"/>
        <v>Powder</v>
      </c>
      <c r="AC101" s="1089" t="str">
        <f t="shared" si="40"/>
        <v>No</v>
      </c>
      <c r="AD101" s="1089">
        <f t="shared" si="40"/>
        <v>25</v>
      </c>
      <c r="AE101" s="1089" t="str">
        <f t="shared" si="40"/>
        <v>HCl= 0.1M</v>
      </c>
      <c r="AF101" s="1089" t="str">
        <f t="shared" si="40"/>
        <v>Kim(2007)</v>
      </c>
    </row>
    <row r="102" spans="2:32" ht="28.8" x14ac:dyDescent="0.3">
      <c r="B102" s="1084" t="s">
        <v>902</v>
      </c>
      <c r="G102" s="1085" t="str">
        <f t="shared" si="30"/>
        <v>Yes</v>
      </c>
      <c r="H102" s="1088">
        <f t="shared" si="38"/>
        <v>2.2999999999999998</v>
      </c>
      <c r="I102" s="1088">
        <f t="shared" si="38"/>
        <v>4.0084771793124281</v>
      </c>
      <c r="J102" s="1088" t="e">
        <f t="shared" si="31"/>
        <v>#N/A</v>
      </c>
      <c r="K102" s="1088">
        <f t="shared" si="32"/>
        <v>4.0084771793124281</v>
      </c>
      <c r="L102" s="1088">
        <f t="shared" si="39"/>
        <v>3.8426301073224249</v>
      </c>
      <c r="M102" s="1088" t="e">
        <f t="shared" si="33"/>
        <v>#N/A</v>
      </c>
      <c r="N102" s="1088">
        <f t="shared" si="34"/>
        <v>3.8426301073224249</v>
      </c>
      <c r="O102" s="1088" t="e">
        <f t="shared" si="39"/>
        <v>#N/A</v>
      </c>
      <c r="P102" s="1088" t="e">
        <f t="shared" si="35"/>
        <v>#N/A</v>
      </c>
      <c r="Q102" s="1088" t="e">
        <f t="shared" si="36"/>
        <v>#N/A</v>
      </c>
      <c r="AB102" s="1089" t="str">
        <f t="shared" si="40"/>
        <v>Powder</v>
      </c>
      <c r="AC102" s="1089" t="str">
        <f t="shared" si="40"/>
        <v>No</v>
      </c>
      <c r="AD102" s="1089">
        <f t="shared" si="40"/>
        <v>25</v>
      </c>
      <c r="AE102" s="1089" t="str">
        <f t="shared" si="40"/>
        <v>1mM NaHCO3</v>
      </c>
      <c r="AF102" s="1089" t="str">
        <f t="shared" si="40"/>
        <v>Serrano-Purroy(2014)</v>
      </c>
    </row>
    <row r="103" spans="2:32" ht="28.8" x14ac:dyDescent="0.3">
      <c r="B103" s="1084" t="s">
        <v>903</v>
      </c>
      <c r="G103" s="1085" t="str">
        <f t="shared" si="30"/>
        <v>Yes</v>
      </c>
      <c r="H103" s="1088">
        <f t="shared" si="38"/>
        <v>2.2999999999999998</v>
      </c>
      <c r="I103" s="1088">
        <f t="shared" si="38"/>
        <v>2.2436117701897458</v>
      </c>
      <c r="J103" s="1088" t="e">
        <f t="shared" si="31"/>
        <v>#N/A</v>
      </c>
      <c r="K103" s="1088">
        <f t="shared" si="32"/>
        <v>2.2436117701897458</v>
      </c>
      <c r="L103" s="1088">
        <f t="shared" si="39"/>
        <v>1.9921976919566362</v>
      </c>
      <c r="M103" s="1088" t="e">
        <f t="shared" si="33"/>
        <v>#N/A</v>
      </c>
      <c r="N103" s="1088">
        <f t="shared" si="34"/>
        <v>1.9921976919566362</v>
      </c>
      <c r="O103" s="1088" t="e">
        <f t="shared" si="39"/>
        <v>#N/A</v>
      </c>
      <c r="P103" s="1088" t="e">
        <f t="shared" si="35"/>
        <v>#N/A</v>
      </c>
      <c r="Q103" s="1088" t="e">
        <f t="shared" si="36"/>
        <v>#N/A</v>
      </c>
      <c r="AB103" s="1089" t="str">
        <f t="shared" si="40"/>
        <v>Powder</v>
      </c>
      <c r="AC103" s="1089" t="str">
        <f t="shared" si="40"/>
        <v>No</v>
      </c>
      <c r="AD103" s="1089">
        <f t="shared" si="40"/>
        <v>25</v>
      </c>
      <c r="AE103" s="1089" t="str">
        <f t="shared" si="40"/>
        <v>1mM NaHCO3</v>
      </c>
      <c r="AF103" s="1089" t="str">
        <f t="shared" si="40"/>
        <v>Serrano-Purroy(2014)</v>
      </c>
    </row>
    <row r="104" spans="2:32" x14ac:dyDescent="0.3">
      <c r="B104" s="1084" t="s">
        <v>904</v>
      </c>
      <c r="G104" s="1085" t="str">
        <f t="shared" si="30"/>
        <v>Yes</v>
      </c>
      <c r="H104" s="1088">
        <f t="shared" si="38"/>
        <v>2.2999999999999998</v>
      </c>
      <c r="I104" s="1088">
        <f t="shared" si="38"/>
        <v>0.26</v>
      </c>
      <c r="J104" s="1088" t="e">
        <f t="shared" si="31"/>
        <v>#N/A</v>
      </c>
      <c r="K104" s="1088">
        <f t="shared" si="32"/>
        <v>0.26</v>
      </c>
      <c r="L104" s="1088">
        <f t="shared" si="39"/>
        <v>0.04</v>
      </c>
      <c r="M104" s="1088" t="e">
        <f t="shared" si="33"/>
        <v>#N/A</v>
      </c>
      <c r="N104" s="1088">
        <f t="shared" si="34"/>
        <v>0.04</v>
      </c>
      <c r="O104" s="1088" t="e">
        <f t="shared" si="39"/>
        <v>#N/A</v>
      </c>
      <c r="P104" s="1088" t="e">
        <f t="shared" si="35"/>
        <v>#N/A</v>
      </c>
      <c r="Q104" s="1088" t="e">
        <f t="shared" si="36"/>
        <v>#N/A</v>
      </c>
      <c r="AB104" s="1089" t="str">
        <f t="shared" si="40"/>
        <v>Segment</v>
      </c>
      <c r="AC104" s="1089" t="str">
        <f t="shared" si="40"/>
        <v>No</v>
      </c>
      <c r="AD104" s="1089">
        <f t="shared" si="40"/>
        <v>25</v>
      </c>
      <c r="AE104" s="1089" t="str">
        <f t="shared" si="40"/>
        <v>1mM NaHCO3</v>
      </c>
      <c r="AF104" s="1089" t="str">
        <f t="shared" si="40"/>
        <v>Serrano-Purroy(2014)</v>
      </c>
    </row>
    <row r="105" spans="2:32" x14ac:dyDescent="0.3">
      <c r="B105" s="1084" t="s">
        <v>905</v>
      </c>
      <c r="G105" s="1085" t="str">
        <f t="shared" si="30"/>
        <v>Yes</v>
      </c>
      <c r="H105" s="1088">
        <f t="shared" si="38"/>
        <v>3.9</v>
      </c>
      <c r="I105" s="1088">
        <f t="shared" si="38"/>
        <v>2.1841242536857939</v>
      </c>
      <c r="J105" s="1088" t="e">
        <f t="shared" si="31"/>
        <v>#N/A</v>
      </c>
      <c r="K105" s="1088">
        <f t="shared" si="32"/>
        <v>2.1841242536857939</v>
      </c>
      <c r="L105" s="1088">
        <f t="shared" si="39"/>
        <v>2.3056234440872276</v>
      </c>
      <c r="M105" s="1088" t="e">
        <f t="shared" si="33"/>
        <v>#N/A</v>
      </c>
      <c r="N105" s="1088">
        <f t="shared" si="34"/>
        <v>2.3056234440872276</v>
      </c>
      <c r="O105" s="1088" t="e">
        <f t="shared" si="39"/>
        <v>#N/A</v>
      </c>
      <c r="P105" s="1088" t="e">
        <f t="shared" si="35"/>
        <v>#N/A</v>
      </c>
      <c r="Q105" s="1088" t="e">
        <f t="shared" si="36"/>
        <v>#N/A</v>
      </c>
      <c r="AB105" s="1089" t="str">
        <f t="shared" si="40"/>
        <v>Powder</v>
      </c>
      <c r="AC105" s="1089" t="str">
        <f t="shared" si="40"/>
        <v>No</v>
      </c>
      <c r="AD105" s="1089">
        <f t="shared" si="40"/>
        <v>25</v>
      </c>
      <c r="AE105" s="1089" t="str">
        <f t="shared" si="40"/>
        <v>1mM NaHCO3</v>
      </c>
      <c r="AF105" s="1089" t="str">
        <f t="shared" si="40"/>
        <v>Martinez(2014)</v>
      </c>
    </row>
    <row r="106" spans="2:32" x14ac:dyDescent="0.3">
      <c r="B106" s="1084" t="s">
        <v>906</v>
      </c>
      <c r="G106" s="1085" t="str">
        <f t="shared" ref="G106:G137" si="41">VLOOKUP($B106,DATOS,MATCH(G$9,TITULOS,0),FALSE)</f>
        <v>Yes</v>
      </c>
      <c r="H106" s="1088">
        <f t="shared" si="38"/>
        <v>3.9</v>
      </c>
      <c r="I106" s="1088">
        <f t="shared" si="38"/>
        <v>0.92824101987370389</v>
      </c>
      <c r="J106" s="1088" t="e">
        <f t="shared" ref="J106:J137" si="42">IF($G106="No",I106,NA())</f>
        <v>#N/A</v>
      </c>
      <c r="K106" s="1088">
        <f t="shared" ref="K106:K137" si="43">IF($G106="Yes",I106,NA())</f>
        <v>0.92824101987370389</v>
      </c>
      <c r="L106" s="1088">
        <f t="shared" si="39"/>
        <v>0.65834209043425651</v>
      </c>
      <c r="M106" s="1088" t="e">
        <f t="shared" ref="M106:M137" si="44">IF($G106="No",L106,NA())</f>
        <v>#N/A</v>
      </c>
      <c r="N106" s="1088">
        <f t="shared" ref="N106:N137" si="45">IF($G106="Yes",L106,NA())</f>
        <v>0.65834209043425651</v>
      </c>
      <c r="O106" s="1088" t="e">
        <f t="shared" si="39"/>
        <v>#N/A</v>
      </c>
      <c r="P106" s="1088" t="e">
        <f t="shared" ref="P106:P137" si="46">IF($G106="No",O106,NA())</f>
        <v>#N/A</v>
      </c>
      <c r="Q106" s="1088" t="e">
        <f t="shared" ref="Q106:Q137" si="47">IF($G106="Yes",O106,NA())</f>
        <v>#N/A</v>
      </c>
      <c r="AB106" s="1089" t="str">
        <f t="shared" si="40"/>
        <v>Powder</v>
      </c>
      <c r="AC106" s="1089" t="str">
        <f t="shared" si="40"/>
        <v>No</v>
      </c>
      <c r="AD106" s="1089">
        <f t="shared" si="40"/>
        <v>25</v>
      </c>
      <c r="AE106" s="1089" t="str">
        <f t="shared" si="40"/>
        <v>1mM NaHCO3</v>
      </c>
      <c r="AF106" s="1089" t="str">
        <f t="shared" si="40"/>
        <v>Martinez(2014)</v>
      </c>
    </row>
    <row r="107" spans="2:32" x14ac:dyDescent="0.3">
      <c r="B107" s="1084" t="s">
        <v>907</v>
      </c>
      <c r="G107" s="1085" t="str">
        <f t="shared" si="41"/>
        <v>Yes</v>
      </c>
      <c r="H107" s="1088">
        <f t="shared" si="38"/>
        <v>3.9</v>
      </c>
      <c r="I107" s="1088">
        <f t="shared" si="38"/>
        <v>8.8364625268972666E-2</v>
      </c>
      <c r="J107" s="1088" t="e">
        <f t="shared" si="42"/>
        <v>#N/A</v>
      </c>
      <c r="K107" s="1088">
        <f t="shared" si="43"/>
        <v>8.8364625268972666E-2</v>
      </c>
      <c r="L107" s="1088">
        <f t="shared" si="39"/>
        <v>8.9210155486315751E-2</v>
      </c>
      <c r="M107" s="1088" t="e">
        <f t="shared" si="44"/>
        <v>#N/A</v>
      </c>
      <c r="N107" s="1088">
        <f t="shared" si="45"/>
        <v>8.9210155486315751E-2</v>
      </c>
      <c r="O107" s="1088" t="e">
        <f t="shared" si="39"/>
        <v>#N/A</v>
      </c>
      <c r="P107" s="1088" t="e">
        <f t="shared" si="46"/>
        <v>#N/A</v>
      </c>
      <c r="Q107" s="1088" t="e">
        <f t="shared" si="47"/>
        <v>#N/A</v>
      </c>
      <c r="AB107" s="1089" t="str">
        <f t="shared" si="40"/>
        <v>Segment</v>
      </c>
      <c r="AC107" s="1089" t="str">
        <f t="shared" si="40"/>
        <v>No</v>
      </c>
      <c r="AD107" s="1089">
        <f t="shared" si="40"/>
        <v>25</v>
      </c>
      <c r="AE107" s="1089" t="str">
        <f t="shared" si="40"/>
        <v>1mM NaHCO3</v>
      </c>
      <c r="AF107" s="1089" t="str">
        <f t="shared" si="40"/>
        <v>Martinez(2014)</v>
      </c>
    </row>
    <row r="108" spans="2:32" x14ac:dyDescent="0.3">
      <c r="B108" s="1084" t="s">
        <v>952</v>
      </c>
      <c r="G108" s="1085" t="str">
        <f t="shared" si="41"/>
        <v>Yes</v>
      </c>
      <c r="H108" s="1088">
        <f t="shared" si="38"/>
        <v>13.2</v>
      </c>
      <c r="I108" s="1088" t="e">
        <f t="shared" si="38"/>
        <v>#N/A</v>
      </c>
      <c r="J108" s="1088" t="e">
        <f t="shared" si="42"/>
        <v>#N/A</v>
      </c>
      <c r="K108" s="1088" t="e">
        <f t="shared" si="43"/>
        <v>#N/A</v>
      </c>
      <c r="L108" s="1088" t="e">
        <f t="shared" si="39"/>
        <v>#N/A</v>
      </c>
      <c r="M108" s="1088" t="e">
        <f t="shared" si="44"/>
        <v>#N/A</v>
      </c>
      <c r="N108" s="1088" t="e">
        <f t="shared" si="45"/>
        <v>#N/A</v>
      </c>
      <c r="O108" s="1088">
        <f t="shared" si="39"/>
        <v>8.8682162000000009</v>
      </c>
      <c r="P108" s="1088" t="e">
        <f t="shared" si="46"/>
        <v>#N/A</v>
      </c>
      <c r="Q108" s="1088">
        <f t="shared" si="47"/>
        <v>8.8682162000000009</v>
      </c>
      <c r="AB108" s="1089" t="str">
        <f t="shared" si="40"/>
        <v>Segment</v>
      </c>
      <c r="AC108" s="1089" t="str">
        <f t="shared" si="40"/>
        <v>Yes</v>
      </c>
      <c r="AD108" s="1089" t="str">
        <f t="shared" si="40"/>
        <v>room</v>
      </c>
      <c r="AE108" s="1089" t="str">
        <f t="shared" si="40"/>
        <v>1mM NaHCO3</v>
      </c>
      <c r="AF108" s="1089" t="str">
        <f t="shared" si="40"/>
        <v>Curti (2014)</v>
      </c>
    </row>
    <row r="109" spans="2:32" x14ac:dyDescent="0.3">
      <c r="B109" s="1084" t="s">
        <v>953</v>
      </c>
      <c r="G109" s="1085" t="str">
        <f t="shared" si="41"/>
        <v>Yes</v>
      </c>
      <c r="H109" s="1088">
        <f t="shared" si="38"/>
        <v>13.2</v>
      </c>
      <c r="I109" s="1088" t="e">
        <f t="shared" si="38"/>
        <v>#N/A</v>
      </c>
      <c r="J109" s="1088" t="e">
        <f t="shared" si="42"/>
        <v>#N/A</v>
      </c>
      <c r="K109" s="1088" t="e">
        <f t="shared" si="43"/>
        <v>#N/A</v>
      </c>
      <c r="L109" s="1088" t="e">
        <f t="shared" si="39"/>
        <v>#N/A</v>
      </c>
      <c r="M109" s="1088" t="e">
        <f t="shared" si="44"/>
        <v>#N/A</v>
      </c>
      <c r="N109" s="1088" t="e">
        <f t="shared" si="45"/>
        <v>#N/A</v>
      </c>
      <c r="O109" s="1088">
        <f t="shared" si="39"/>
        <v>3.5212117300000001</v>
      </c>
      <c r="P109" s="1088" t="e">
        <f t="shared" si="46"/>
        <v>#N/A</v>
      </c>
      <c r="Q109" s="1088">
        <f t="shared" si="47"/>
        <v>3.5212117300000001</v>
      </c>
      <c r="AB109" s="1089" t="str">
        <f t="shared" si="40"/>
        <v>Powder</v>
      </c>
      <c r="AC109" s="1089" t="str">
        <f t="shared" si="40"/>
        <v>No</v>
      </c>
      <c r="AD109" s="1089" t="str">
        <f t="shared" si="40"/>
        <v>room</v>
      </c>
      <c r="AE109" s="1089" t="str">
        <f t="shared" si="40"/>
        <v>1mM NaHCO3</v>
      </c>
      <c r="AF109" s="1089" t="str">
        <f t="shared" si="40"/>
        <v>Curti (2014)</v>
      </c>
    </row>
    <row r="110" spans="2:32" x14ac:dyDescent="0.3">
      <c r="B110" s="1084" t="s">
        <v>954</v>
      </c>
      <c r="G110" s="1085" t="str">
        <f t="shared" si="41"/>
        <v>Yes</v>
      </c>
      <c r="H110" s="1088" t="e">
        <f t="shared" si="38"/>
        <v>#N/A</v>
      </c>
      <c r="I110" s="1088" t="e">
        <f t="shared" si="38"/>
        <v>#N/A</v>
      </c>
      <c r="J110" s="1088" t="e">
        <f t="shared" si="42"/>
        <v>#N/A</v>
      </c>
      <c r="K110" s="1088" t="e">
        <f t="shared" si="43"/>
        <v>#N/A</v>
      </c>
      <c r="L110" s="1088" t="e">
        <f t="shared" si="39"/>
        <v>#N/A</v>
      </c>
      <c r="M110" s="1088" t="e">
        <f t="shared" si="44"/>
        <v>#N/A</v>
      </c>
      <c r="N110" s="1088" t="e">
        <f t="shared" si="45"/>
        <v>#N/A</v>
      </c>
      <c r="O110" s="1088" t="e">
        <f t="shared" si="39"/>
        <v>#N/A</v>
      </c>
      <c r="P110" s="1088" t="e">
        <f t="shared" si="46"/>
        <v>#N/A</v>
      </c>
      <c r="Q110" s="1088" t="e">
        <f t="shared" si="47"/>
        <v>#N/A</v>
      </c>
      <c r="AB110" s="1089" t="str">
        <f t="shared" si="40"/>
        <v>Clad</v>
      </c>
      <c r="AC110" s="1089" t="str">
        <f t="shared" si="40"/>
        <v>Yes</v>
      </c>
      <c r="AD110" s="1089" t="str">
        <f t="shared" si="40"/>
        <v>room</v>
      </c>
      <c r="AE110" s="1089" t="str">
        <f t="shared" si="40"/>
        <v>1mM NaHCO3</v>
      </c>
      <c r="AF110" s="1089" t="str">
        <f t="shared" si="40"/>
        <v>Curti (2014)</v>
      </c>
    </row>
    <row r="111" spans="2:32" x14ac:dyDescent="0.3">
      <c r="B111" s="1084" t="s">
        <v>955</v>
      </c>
      <c r="G111" s="1085" t="str">
        <f t="shared" si="41"/>
        <v>Yes</v>
      </c>
      <c r="H111" s="1088">
        <f t="shared" si="38"/>
        <v>2.2599999999999998</v>
      </c>
      <c r="I111" s="1088" t="e">
        <f t="shared" si="38"/>
        <v>#N/A</v>
      </c>
      <c r="J111" s="1088" t="e">
        <f t="shared" si="42"/>
        <v>#N/A</v>
      </c>
      <c r="K111" s="1088" t="e">
        <f t="shared" si="43"/>
        <v>#N/A</v>
      </c>
      <c r="L111" s="1088" t="e">
        <f t="shared" si="39"/>
        <v>#N/A</v>
      </c>
      <c r="M111" s="1088" t="e">
        <f t="shared" si="44"/>
        <v>#N/A</v>
      </c>
      <c r="N111" s="1088" t="e">
        <f t="shared" si="45"/>
        <v>#N/A</v>
      </c>
      <c r="O111" s="1088">
        <f t="shared" si="39"/>
        <v>2.6681705199999999</v>
      </c>
      <c r="P111" s="1088" t="e">
        <f t="shared" si="46"/>
        <v>#N/A</v>
      </c>
      <c r="Q111" s="1088">
        <f t="shared" si="47"/>
        <v>2.6681705199999999</v>
      </c>
      <c r="AB111" s="1089" t="str">
        <f t="shared" si="40"/>
        <v>Segment</v>
      </c>
      <c r="AC111" s="1089" t="str">
        <f t="shared" si="40"/>
        <v>Yes</v>
      </c>
      <c r="AD111" s="1089" t="str">
        <f t="shared" si="40"/>
        <v>room</v>
      </c>
      <c r="AE111" s="1089" t="str">
        <f t="shared" si="40"/>
        <v>1mM NaHCO3</v>
      </c>
      <c r="AF111" s="1089" t="str">
        <f t="shared" si="40"/>
        <v>Curti (2014)</v>
      </c>
    </row>
    <row r="112" spans="2:32" x14ac:dyDescent="0.3">
      <c r="B112" s="1084" t="s">
        <v>956</v>
      </c>
      <c r="G112" s="1085" t="str">
        <f t="shared" si="41"/>
        <v>Yes</v>
      </c>
      <c r="H112" s="1088">
        <f t="shared" si="38"/>
        <v>2.2599999999999998</v>
      </c>
      <c r="I112" s="1088" t="e">
        <f t="shared" si="38"/>
        <v>#N/A</v>
      </c>
      <c r="J112" s="1088" t="e">
        <f t="shared" si="42"/>
        <v>#N/A</v>
      </c>
      <c r="K112" s="1088" t="e">
        <f t="shared" si="43"/>
        <v>#N/A</v>
      </c>
      <c r="L112" s="1088" t="e">
        <f t="shared" si="39"/>
        <v>#N/A</v>
      </c>
      <c r="M112" s="1088" t="e">
        <f t="shared" si="44"/>
        <v>#N/A</v>
      </c>
      <c r="N112" s="1088" t="e">
        <f t="shared" si="45"/>
        <v>#N/A</v>
      </c>
      <c r="O112" s="1088">
        <f t="shared" si="39"/>
        <v>0.23022208</v>
      </c>
      <c r="P112" s="1088" t="e">
        <f t="shared" si="46"/>
        <v>#N/A</v>
      </c>
      <c r="Q112" s="1088">
        <f t="shared" si="47"/>
        <v>0.23022208</v>
      </c>
      <c r="AB112" s="1089" t="str">
        <f t="shared" si="40"/>
        <v>Powder</v>
      </c>
      <c r="AC112" s="1089" t="str">
        <f t="shared" si="40"/>
        <v>No</v>
      </c>
      <c r="AD112" s="1089" t="str">
        <f t="shared" si="40"/>
        <v>room</v>
      </c>
      <c r="AE112" s="1089" t="str">
        <f t="shared" si="40"/>
        <v>1mM NaHCO3</v>
      </c>
      <c r="AF112" s="1089" t="str">
        <f t="shared" si="40"/>
        <v>Curti (2014)</v>
      </c>
    </row>
    <row r="113" spans="2:32" x14ac:dyDescent="0.3">
      <c r="B113" s="1084" t="s">
        <v>957</v>
      </c>
      <c r="G113" s="1085" t="str">
        <f t="shared" si="41"/>
        <v>Yes</v>
      </c>
      <c r="H113" s="1088" t="e">
        <f t="shared" si="38"/>
        <v>#N/A</v>
      </c>
      <c r="I113" s="1088" t="e">
        <f t="shared" si="38"/>
        <v>#N/A</v>
      </c>
      <c r="J113" s="1088" t="e">
        <f t="shared" si="42"/>
        <v>#N/A</v>
      </c>
      <c r="K113" s="1088" t="e">
        <f t="shared" si="43"/>
        <v>#N/A</v>
      </c>
      <c r="L113" s="1088" t="e">
        <f t="shared" si="39"/>
        <v>#N/A</v>
      </c>
      <c r="M113" s="1088" t="e">
        <f t="shared" si="44"/>
        <v>#N/A</v>
      </c>
      <c r="N113" s="1088" t="e">
        <f t="shared" si="45"/>
        <v>#N/A</v>
      </c>
      <c r="O113" s="1088" t="e">
        <f t="shared" si="39"/>
        <v>#N/A</v>
      </c>
      <c r="P113" s="1088" t="e">
        <f t="shared" si="46"/>
        <v>#N/A</v>
      </c>
      <c r="Q113" s="1088" t="e">
        <f t="shared" si="47"/>
        <v>#N/A</v>
      </c>
      <c r="AB113" s="1089" t="str">
        <f t="shared" si="40"/>
        <v>Clad</v>
      </c>
      <c r="AC113" s="1089" t="str">
        <f t="shared" si="40"/>
        <v>Yes</v>
      </c>
      <c r="AD113" s="1089" t="str">
        <f t="shared" si="40"/>
        <v>room</v>
      </c>
      <c r="AE113" s="1089" t="str">
        <f t="shared" si="40"/>
        <v>1mM NaHCO3</v>
      </c>
      <c r="AF113" s="1089" t="str">
        <f t="shared" si="40"/>
        <v>Curti (2014)</v>
      </c>
    </row>
    <row r="114" spans="2:32" x14ac:dyDescent="0.3">
      <c r="B114" s="1084" t="s">
        <v>958</v>
      </c>
      <c r="G114" s="1085" t="str">
        <f t="shared" si="41"/>
        <v>Yes</v>
      </c>
      <c r="H114" s="1088">
        <f t="shared" si="38"/>
        <v>26.7</v>
      </c>
      <c r="I114" s="1088" t="e">
        <f t="shared" si="38"/>
        <v>#N/A</v>
      </c>
      <c r="J114" s="1088" t="e">
        <f t="shared" si="42"/>
        <v>#N/A</v>
      </c>
      <c r="K114" s="1088" t="e">
        <f t="shared" si="43"/>
        <v>#N/A</v>
      </c>
      <c r="L114" s="1088" t="e">
        <f t="shared" si="39"/>
        <v>#N/A</v>
      </c>
      <c r="M114" s="1088" t="e">
        <f t="shared" si="44"/>
        <v>#N/A</v>
      </c>
      <c r="N114" s="1088" t="e">
        <f t="shared" si="45"/>
        <v>#N/A</v>
      </c>
      <c r="O114" s="1088" t="e">
        <f t="shared" si="39"/>
        <v>#N/A</v>
      </c>
      <c r="P114" s="1088" t="e">
        <f t="shared" si="46"/>
        <v>#N/A</v>
      </c>
      <c r="Q114" s="1088" t="e">
        <f t="shared" si="47"/>
        <v>#N/A</v>
      </c>
      <c r="AB114" s="1089" t="str">
        <f t="shared" si="40"/>
        <v>Clad</v>
      </c>
      <c r="AC114" s="1089" t="str">
        <f t="shared" si="40"/>
        <v>Yes</v>
      </c>
      <c r="AD114" s="1089" t="str">
        <f t="shared" si="40"/>
        <v>room</v>
      </c>
      <c r="AE114" s="1089" t="str">
        <f t="shared" si="40"/>
        <v>1mM NaHCO3</v>
      </c>
      <c r="AF114" s="1089" t="str">
        <f t="shared" si="40"/>
        <v>Curti (2014)</v>
      </c>
    </row>
    <row r="115" spans="2:32" x14ac:dyDescent="0.3">
      <c r="B115" s="1084" t="s">
        <v>959</v>
      </c>
      <c r="G115" s="1085" t="str">
        <f t="shared" si="41"/>
        <v>Yes</v>
      </c>
      <c r="H115" s="1088">
        <f t="shared" si="38"/>
        <v>26.7</v>
      </c>
      <c r="I115" s="1088" t="e">
        <f t="shared" si="38"/>
        <v>#N/A</v>
      </c>
      <c r="J115" s="1088" t="e">
        <f t="shared" si="42"/>
        <v>#N/A</v>
      </c>
      <c r="K115" s="1088" t="e">
        <f t="shared" si="43"/>
        <v>#N/A</v>
      </c>
      <c r="L115" s="1088" t="e">
        <f t="shared" si="39"/>
        <v>#N/A</v>
      </c>
      <c r="M115" s="1088" t="e">
        <f t="shared" si="44"/>
        <v>#N/A</v>
      </c>
      <c r="N115" s="1088" t="e">
        <f t="shared" si="45"/>
        <v>#N/A</v>
      </c>
      <c r="O115" s="1088">
        <f t="shared" si="39"/>
        <v>11.121378200000001</v>
      </c>
      <c r="P115" s="1088" t="e">
        <f t="shared" si="46"/>
        <v>#N/A</v>
      </c>
      <c r="Q115" s="1088">
        <f t="shared" si="47"/>
        <v>11.121378200000001</v>
      </c>
      <c r="AB115" s="1089" t="str">
        <f t="shared" si="40"/>
        <v>Powder</v>
      </c>
      <c r="AC115" s="1089" t="str">
        <f t="shared" si="40"/>
        <v>No</v>
      </c>
      <c r="AD115" s="1089" t="str">
        <f t="shared" si="40"/>
        <v>room</v>
      </c>
      <c r="AE115" s="1089" t="str">
        <f t="shared" si="40"/>
        <v>1mM NaHCO3</v>
      </c>
      <c r="AF115" s="1089" t="str">
        <f t="shared" si="40"/>
        <v>Curti (2014)</v>
      </c>
    </row>
    <row r="116" spans="2:32" x14ac:dyDescent="0.3">
      <c r="B116" s="1084" t="s">
        <v>1010</v>
      </c>
      <c r="G116" s="1085" t="str">
        <f t="shared" si="41"/>
        <v>Yes</v>
      </c>
      <c r="H116" s="1088">
        <f t="shared" si="38"/>
        <v>1.6</v>
      </c>
      <c r="I116" s="1088">
        <f t="shared" si="38"/>
        <v>7.8200000000000006E-2</v>
      </c>
      <c r="J116" s="1088" t="e">
        <f t="shared" si="42"/>
        <v>#N/A</v>
      </c>
      <c r="K116" s="1088">
        <f t="shared" si="43"/>
        <v>7.8200000000000006E-2</v>
      </c>
      <c r="L116" s="1088">
        <f t="shared" si="39"/>
        <v>4.5899999999999996E-2</v>
      </c>
      <c r="M116" s="1088" t="e">
        <f t="shared" si="44"/>
        <v>#N/A</v>
      </c>
      <c r="N116" s="1088">
        <f t="shared" si="45"/>
        <v>4.5899999999999996E-2</v>
      </c>
      <c r="O116" s="1088">
        <f t="shared" si="39"/>
        <v>0.315</v>
      </c>
      <c r="P116" s="1088" t="e">
        <f t="shared" si="46"/>
        <v>#N/A</v>
      </c>
      <c r="Q116" s="1088">
        <f t="shared" si="47"/>
        <v>0.315</v>
      </c>
      <c r="AB116" s="1089" t="str">
        <f t="shared" si="40"/>
        <v>Segment</v>
      </c>
      <c r="AC116" s="1089" t="str">
        <f t="shared" si="40"/>
        <v>Yes</v>
      </c>
      <c r="AD116" s="1089">
        <f t="shared" si="40"/>
        <v>0</v>
      </c>
      <c r="AE116" s="1089" t="str">
        <f t="shared" si="40"/>
        <v>2mM NaHCO3</v>
      </c>
      <c r="AF116" s="1089" t="str">
        <f t="shared" si="40"/>
        <v>Roth(2014)</v>
      </c>
    </row>
    <row r="117" spans="2:32" x14ac:dyDescent="0.3">
      <c r="B117" s="1084" t="s">
        <v>1011</v>
      </c>
      <c r="G117" s="1085" t="str">
        <f t="shared" si="41"/>
        <v>Yes</v>
      </c>
      <c r="H117" s="1088">
        <f t="shared" ref="H117:I132" si="48">IF((VLOOKUP($B117,DATOS,MATCH(H$9,TITULOS,0),FALSE))=0,NA(),(VLOOKUP($B117,DATOS,MATCH(H$9,TITULOS,0),FALSE)))</f>
        <v>3.1</v>
      </c>
      <c r="I117" s="1088">
        <f t="shared" si="48"/>
        <v>0.183</v>
      </c>
      <c r="J117" s="1088" t="e">
        <f t="shared" si="42"/>
        <v>#N/A</v>
      </c>
      <c r="K117" s="1088">
        <f t="shared" si="43"/>
        <v>0.183</v>
      </c>
      <c r="L117" s="1088">
        <f t="shared" ref="L117:O132" si="49">IF((VLOOKUP($B117,DATOS,MATCH(L$9,TITULOS,0),FALSE))=0,NA(),(VLOOKUP($B117,DATOS,MATCH(L$9,TITULOS,0),FALSE)))</f>
        <v>6.9599999999999995E-2</v>
      </c>
      <c r="M117" s="1088" t="e">
        <f t="shared" si="44"/>
        <v>#N/A</v>
      </c>
      <c r="N117" s="1088">
        <f t="shared" si="45"/>
        <v>6.9599999999999995E-2</v>
      </c>
      <c r="O117" s="1088">
        <f t="shared" si="49"/>
        <v>1.1499999999999999</v>
      </c>
      <c r="P117" s="1088" t="e">
        <f t="shared" si="46"/>
        <v>#N/A</v>
      </c>
      <c r="Q117" s="1088">
        <f t="shared" si="47"/>
        <v>1.1499999999999999</v>
      </c>
      <c r="AB117" s="1089" t="str">
        <f t="shared" ref="AB117:AF132" si="50">VLOOKUP($B117,DATOS,MATCH(AB$9,TITULOS,0),FALSE)</f>
        <v>Segment</v>
      </c>
      <c r="AC117" s="1089" t="str">
        <f t="shared" si="50"/>
        <v>Yes</v>
      </c>
      <c r="AD117" s="1089">
        <f t="shared" si="50"/>
        <v>0</v>
      </c>
      <c r="AE117" s="1089" t="str">
        <f t="shared" si="50"/>
        <v>2mM NaHCO3</v>
      </c>
      <c r="AF117" s="1089" t="str">
        <f t="shared" si="50"/>
        <v>Roth(2014)</v>
      </c>
    </row>
    <row r="118" spans="2:32" x14ac:dyDescent="0.3">
      <c r="B118" s="1084" t="s">
        <v>1106</v>
      </c>
      <c r="G118" s="1085" t="str">
        <f t="shared" si="41"/>
        <v>No</v>
      </c>
      <c r="H118" s="1088">
        <f t="shared" si="48"/>
        <v>0.25</v>
      </c>
      <c r="I118" s="1088" t="e">
        <f t="shared" si="48"/>
        <v>#N/A</v>
      </c>
      <c r="J118" s="1088" t="e">
        <f t="shared" si="42"/>
        <v>#N/A</v>
      </c>
      <c r="K118" s="1088" t="e">
        <f t="shared" si="43"/>
        <v>#N/A</v>
      </c>
      <c r="L118" s="1088">
        <f t="shared" si="49"/>
        <v>0.01</v>
      </c>
      <c r="M118" s="1088">
        <f t="shared" si="44"/>
        <v>0.01</v>
      </c>
      <c r="N118" s="1088" t="e">
        <f t="shared" si="45"/>
        <v>#N/A</v>
      </c>
      <c r="O118" s="1088" t="e">
        <f t="shared" si="49"/>
        <v>#N/A</v>
      </c>
      <c r="P118" s="1088" t="e">
        <f t="shared" si="46"/>
        <v>#N/A</v>
      </c>
      <c r="Q118" s="1088" t="e">
        <f t="shared" si="47"/>
        <v>#N/A</v>
      </c>
      <c r="AB118" s="1089" t="str">
        <f t="shared" si="50"/>
        <v>Segment</v>
      </c>
      <c r="AC118" s="1089" t="str">
        <f t="shared" si="50"/>
        <v>Detached</v>
      </c>
      <c r="AD118" s="1089">
        <f t="shared" si="50"/>
        <v>25</v>
      </c>
      <c r="AE118" s="1089" t="str">
        <f t="shared" si="50"/>
        <v>DIW</v>
      </c>
      <c r="AF118" s="1089" t="str">
        <f t="shared" si="50"/>
        <v>Gray(1995)</v>
      </c>
    </row>
    <row r="119" spans="2:32" x14ac:dyDescent="0.3">
      <c r="B119" s="1084" t="s">
        <v>1107</v>
      </c>
      <c r="G119" s="1085" t="str">
        <f t="shared" si="41"/>
        <v>No</v>
      </c>
      <c r="H119" s="1088">
        <f t="shared" si="48"/>
        <v>0.25</v>
      </c>
      <c r="I119" s="1088" t="e">
        <f t="shared" si="48"/>
        <v>#N/A</v>
      </c>
      <c r="J119" s="1088" t="e">
        <f t="shared" si="42"/>
        <v>#N/A</v>
      </c>
      <c r="K119" s="1088" t="e">
        <f t="shared" si="43"/>
        <v>#N/A</v>
      </c>
      <c r="L119" s="1088">
        <f t="shared" si="49"/>
        <v>0.11</v>
      </c>
      <c r="M119" s="1088">
        <f t="shared" si="44"/>
        <v>0.11</v>
      </c>
      <c r="N119" s="1088" t="e">
        <f t="shared" si="45"/>
        <v>#N/A</v>
      </c>
      <c r="O119" s="1088" t="e">
        <f t="shared" si="49"/>
        <v>#N/A</v>
      </c>
      <c r="P119" s="1088" t="e">
        <f t="shared" si="46"/>
        <v>#N/A</v>
      </c>
      <c r="Q119" s="1088" t="e">
        <f t="shared" si="47"/>
        <v>#N/A</v>
      </c>
      <c r="AB119" s="1089" t="str">
        <f t="shared" si="50"/>
        <v>Powder</v>
      </c>
      <c r="AC119" s="1089" t="str">
        <f t="shared" si="50"/>
        <v>No</v>
      </c>
      <c r="AD119" s="1089">
        <f t="shared" si="50"/>
        <v>25</v>
      </c>
      <c r="AE119" s="1089" t="str">
        <f t="shared" si="50"/>
        <v>0.1 M HCl</v>
      </c>
      <c r="AF119" s="1089" t="str">
        <f t="shared" si="50"/>
        <v>Gray(1995)</v>
      </c>
    </row>
    <row r="120" spans="2:32" x14ac:dyDescent="0.3">
      <c r="B120" s="1084" t="s">
        <v>1104</v>
      </c>
      <c r="G120" s="1085" t="str">
        <f t="shared" si="41"/>
        <v>No</v>
      </c>
      <c r="H120" s="1088">
        <f t="shared" si="48"/>
        <v>0.25</v>
      </c>
      <c r="I120" s="1088" t="e">
        <f t="shared" si="48"/>
        <v>#N/A</v>
      </c>
      <c r="J120" s="1088" t="e">
        <f t="shared" si="42"/>
        <v>#N/A</v>
      </c>
      <c r="K120" s="1088" t="e">
        <f t="shared" si="43"/>
        <v>#N/A</v>
      </c>
      <c r="L120" s="1088" t="e">
        <f t="shared" si="49"/>
        <v>#N/A</v>
      </c>
      <c r="M120" s="1088" t="e">
        <f t="shared" si="44"/>
        <v>#N/A</v>
      </c>
      <c r="N120" s="1088" t="e">
        <f t="shared" si="45"/>
        <v>#N/A</v>
      </c>
      <c r="O120" s="1088" t="e">
        <f t="shared" si="49"/>
        <v>#N/A</v>
      </c>
      <c r="P120" s="1088" t="e">
        <f t="shared" si="46"/>
        <v>#N/A</v>
      </c>
      <c r="Q120" s="1088" t="e">
        <f t="shared" si="47"/>
        <v>#N/A</v>
      </c>
      <c r="AB120" s="1089" t="str">
        <f t="shared" si="50"/>
        <v>Pellet</v>
      </c>
      <c r="AC120" s="1089" t="str">
        <f t="shared" si="50"/>
        <v>Detached</v>
      </c>
      <c r="AD120" s="1089">
        <f t="shared" si="50"/>
        <v>25</v>
      </c>
      <c r="AE120" s="1089" t="str">
        <f t="shared" si="50"/>
        <v>borate buffer</v>
      </c>
      <c r="AF120" s="1089" t="str">
        <f t="shared" si="50"/>
        <v>Gray (1999)</v>
      </c>
    </row>
    <row r="121" spans="2:32" x14ac:dyDescent="0.3">
      <c r="B121" s="1084" t="s">
        <v>1105</v>
      </c>
      <c r="G121" s="1085" t="str">
        <f t="shared" si="41"/>
        <v>No</v>
      </c>
      <c r="H121" s="1088">
        <f t="shared" si="48"/>
        <v>0.25</v>
      </c>
      <c r="I121" s="1088" t="e">
        <f t="shared" si="48"/>
        <v>#N/A</v>
      </c>
      <c r="J121" s="1088" t="e">
        <f t="shared" si="42"/>
        <v>#N/A</v>
      </c>
      <c r="K121" s="1088" t="e">
        <f t="shared" si="43"/>
        <v>#N/A</v>
      </c>
      <c r="L121" s="1088" t="e">
        <f t="shared" si="49"/>
        <v>#N/A</v>
      </c>
      <c r="M121" s="1088" t="e">
        <f t="shared" si="44"/>
        <v>#N/A</v>
      </c>
      <c r="N121" s="1088" t="e">
        <f t="shared" si="45"/>
        <v>#N/A</v>
      </c>
      <c r="O121" s="1088" t="e">
        <f t="shared" si="49"/>
        <v>#N/A</v>
      </c>
      <c r="P121" s="1088" t="e">
        <f t="shared" si="46"/>
        <v>#N/A</v>
      </c>
      <c r="Q121" s="1088" t="e">
        <f t="shared" si="47"/>
        <v>#N/A</v>
      </c>
      <c r="AB121" s="1089" t="str">
        <f t="shared" si="50"/>
        <v>Powder</v>
      </c>
      <c r="AC121" s="1089" t="str">
        <f t="shared" si="50"/>
        <v>No</v>
      </c>
      <c r="AD121" s="1089">
        <f t="shared" si="50"/>
        <v>25</v>
      </c>
      <c r="AE121" s="1089" t="str">
        <f t="shared" si="50"/>
        <v>borate buffer</v>
      </c>
      <c r="AF121" s="1089" t="str">
        <f t="shared" si="50"/>
        <v>Gray (1999)</v>
      </c>
    </row>
    <row r="122" spans="2:32" x14ac:dyDescent="0.3">
      <c r="B122" s="1084" t="s">
        <v>1108</v>
      </c>
      <c r="G122" s="1085" t="str">
        <f t="shared" si="41"/>
        <v>No</v>
      </c>
      <c r="H122" s="1088">
        <f t="shared" si="48"/>
        <v>1.1000000000000001</v>
      </c>
      <c r="I122" s="1088" t="e">
        <f t="shared" si="48"/>
        <v>#N/A</v>
      </c>
      <c r="J122" s="1088" t="e">
        <f t="shared" si="42"/>
        <v>#N/A</v>
      </c>
      <c r="K122" s="1088" t="e">
        <f t="shared" si="43"/>
        <v>#N/A</v>
      </c>
      <c r="L122" s="1088" t="e">
        <f t="shared" si="49"/>
        <v>#N/A</v>
      </c>
      <c r="M122" s="1088" t="e">
        <f t="shared" si="44"/>
        <v>#N/A</v>
      </c>
      <c r="N122" s="1088" t="e">
        <f t="shared" si="45"/>
        <v>#N/A</v>
      </c>
      <c r="O122" s="1088" t="e">
        <f t="shared" si="49"/>
        <v>#N/A</v>
      </c>
      <c r="P122" s="1088" t="e">
        <f t="shared" si="46"/>
        <v>#N/A</v>
      </c>
      <c r="Q122" s="1088" t="e">
        <f t="shared" si="47"/>
        <v>#N/A</v>
      </c>
      <c r="AB122" s="1089" t="str">
        <f t="shared" si="50"/>
        <v>Segment</v>
      </c>
      <c r="AC122" s="1089" t="str">
        <f t="shared" si="50"/>
        <v>Detached</v>
      </c>
      <c r="AD122" s="1089">
        <f t="shared" si="50"/>
        <v>25</v>
      </c>
      <c r="AE122" s="1089" t="str">
        <f t="shared" si="50"/>
        <v>DIW</v>
      </c>
      <c r="AF122" s="1089" t="str">
        <f t="shared" si="50"/>
        <v>Gray(1995)</v>
      </c>
    </row>
    <row r="123" spans="2:32" x14ac:dyDescent="0.3">
      <c r="B123" s="1084" t="s">
        <v>1109</v>
      </c>
      <c r="G123" s="1085" t="str">
        <f t="shared" si="41"/>
        <v>No</v>
      </c>
      <c r="H123" s="1088">
        <f t="shared" si="48"/>
        <v>1.1000000000000001</v>
      </c>
      <c r="I123" s="1088" t="e">
        <f t="shared" si="48"/>
        <v>#N/A</v>
      </c>
      <c r="J123" s="1088" t="e">
        <f t="shared" si="42"/>
        <v>#N/A</v>
      </c>
      <c r="K123" s="1088" t="e">
        <f t="shared" si="43"/>
        <v>#N/A</v>
      </c>
      <c r="L123" s="1088" t="e">
        <f t="shared" si="49"/>
        <v>#N/A</v>
      </c>
      <c r="M123" s="1088" t="e">
        <f t="shared" si="44"/>
        <v>#N/A</v>
      </c>
      <c r="N123" s="1088" t="e">
        <f t="shared" si="45"/>
        <v>#N/A</v>
      </c>
      <c r="O123" s="1088" t="e">
        <f t="shared" si="49"/>
        <v>#N/A</v>
      </c>
      <c r="P123" s="1088" t="e">
        <f t="shared" si="46"/>
        <v>#N/A</v>
      </c>
      <c r="Q123" s="1088" t="e">
        <f t="shared" si="47"/>
        <v>#N/A</v>
      </c>
      <c r="AB123" s="1089" t="str">
        <f t="shared" si="50"/>
        <v>Powder</v>
      </c>
      <c r="AC123" s="1089" t="str">
        <f t="shared" si="50"/>
        <v>No</v>
      </c>
      <c r="AD123" s="1089">
        <f t="shared" si="50"/>
        <v>25</v>
      </c>
      <c r="AE123" s="1089" t="str">
        <f t="shared" si="50"/>
        <v>0.1 M HCl</v>
      </c>
      <c r="AF123" s="1089" t="str">
        <f t="shared" si="50"/>
        <v>Gray(1995)</v>
      </c>
    </row>
    <row r="124" spans="2:32" x14ac:dyDescent="0.3">
      <c r="B124" s="1084" t="s">
        <v>1110</v>
      </c>
      <c r="G124" s="1085" t="str">
        <f t="shared" si="41"/>
        <v>No</v>
      </c>
      <c r="H124" s="1088">
        <f t="shared" si="48"/>
        <v>1.1000000000000001</v>
      </c>
      <c r="I124" s="1088" t="e">
        <f t="shared" si="48"/>
        <v>#N/A</v>
      </c>
      <c r="J124" s="1088" t="e">
        <f t="shared" si="42"/>
        <v>#N/A</v>
      </c>
      <c r="K124" s="1088" t="e">
        <f t="shared" si="43"/>
        <v>#N/A</v>
      </c>
      <c r="L124" s="1088" t="e">
        <f t="shared" si="49"/>
        <v>#N/A</v>
      </c>
      <c r="M124" s="1088" t="e">
        <f t="shared" si="44"/>
        <v>#N/A</v>
      </c>
      <c r="N124" s="1088" t="e">
        <f t="shared" si="45"/>
        <v>#N/A</v>
      </c>
      <c r="O124" s="1088" t="e">
        <f t="shared" si="49"/>
        <v>#N/A</v>
      </c>
      <c r="P124" s="1088" t="e">
        <f t="shared" si="46"/>
        <v>#N/A</v>
      </c>
      <c r="Q124" s="1088" t="e">
        <f t="shared" si="47"/>
        <v>#N/A</v>
      </c>
      <c r="AB124" s="1089" t="str">
        <f t="shared" si="50"/>
        <v>Pellet</v>
      </c>
      <c r="AC124" s="1089" t="str">
        <f t="shared" si="50"/>
        <v>Detached</v>
      </c>
      <c r="AD124" s="1089">
        <f t="shared" si="50"/>
        <v>25</v>
      </c>
      <c r="AE124" s="1089" t="str">
        <f t="shared" si="50"/>
        <v>borate buffer</v>
      </c>
      <c r="AF124" s="1089" t="str">
        <f t="shared" si="50"/>
        <v>Gray (1999)</v>
      </c>
    </row>
    <row r="125" spans="2:32" x14ac:dyDescent="0.3">
      <c r="B125" s="1084" t="s">
        <v>1111</v>
      </c>
      <c r="G125" s="1085" t="str">
        <f t="shared" si="41"/>
        <v>No</v>
      </c>
      <c r="H125" s="1088">
        <f t="shared" si="48"/>
        <v>1.1000000000000001</v>
      </c>
      <c r="I125" s="1088" t="e">
        <f t="shared" si="48"/>
        <v>#N/A</v>
      </c>
      <c r="J125" s="1088" t="e">
        <f t="shared" si="42"/>
        <v>#N/A</v>
      </c>
      <c r="K125" s="1088" t="e">
        <f t="shared" si="43"/>
        <v>#N/A</v>
      </c>
      <c r="L125" s="1088" t="e">
        <f t="shared" si="49"/>
        <v>#N/A</v>
      </c>
      <c r="M125" s="1088" t="e">
        <f t="shared" si="44"/>
        <v>#N/A</v>
      </c>
      <c r="N125" s="1088" t="e">
        <f t="shared" si="45"/>
        <v>#N/A</v>
      </c>
      <c r="O125" s="1088" t="e">
        <f t="shared" si="49"/>
        <v>#N/A</v>
      </c>
      <c r="P125" s="1088" t="e">
        <f t="shared" si="46"/>
        <v>#N/A</v>
      </c>
      <c r="Q125" s="1088" t="e">
        <f t="shared" si="47"/>
        <v>#N/A</v>
      </c>
      <c r="AB125" s="1089" t="str">
        <f t="shared" ref="AB125:AF149" si="51">VLOOKUP($B125,DATOS,MATCH(AB$9,TITULOS,0),FALSE)</f>
        <v>Powder</v>
      </c>
      <c r="AC125" s="1089" t="str">
        <f t="shared" si="50"/>
        <v>No</v>
      </c>
      <c r="AD125" s="1089">
        <f t="shared" si="50"/>
        <v>25</v>
      </c>
      <c r="AE125" s="1089" t="str">
        <f t="shared" si="50"/>
        <v>borate buffer</v>
      </c>
      <c r="AF125" s="1089" t="str">
        <f t="shared" si="50"/>
        <v>Gray (1999)</v>
      </c>
    </row>
    <row r="126" spans="2:32" x14ac:dyDescent="0.3">
      <c r="B126" s="1084" t="s">
        <v>1235</v>
      </c>
      <c r="G126" s="1085" t="str">
        <f t="shared" si="41"/>
        <v>No</v>
      </c>
      <c r="H126" s="1088" t="e">
        <f t="shared" si="48"/>
        <v>#N/A</v>
      </c>
      <c r="I126" s="1088">
        <f t="shared" si="48"/>
        <v>6.4699999999999994E-2</v>
      </c>
      <c r="J126" s="1088">
        <f t="shared" si="42"/>
        <v>6.4699999999999994E-2</v>
      </c>
      <c r="K126" s="1088" t="e">
        <f t="shared" si="43"/>
        <v>#N/A</v>
      </c>
      <c r="L126" s="1088">
        <f t="shared" si="49"/>
        <v>5.6600000000000001E-3</v>
      </c>
      <c r="M126" s="1088">
        <f t="shared" si="44"/>
        <v>5.6600000000000001E-3</v>
      </c>
      <c r="N126" s="1088" t="e">
        <f t="shared" si="45"/>
        <v>#N/A</v>
      </c>
      <c r="O126" s="1088" t="e">
        <f t="shared" si="49"/>
        <v>#N/A</v>
      </c>
      <c r="P126" s="1088" t="e">
        <f t="shared" si="46"/>
        <v>#N/A</v>
      </c>
      <c r="Q126" s="1088" t="e">
        <f t="shared" si="47"/>
        <v>#N/A</v>
      </c>
      <c r="AB126" s="1089" t="str">
        <f t="shared" si="51"/>
        <v>Segment</v>
      </c>
      <c r="AC126" s="1089" t="str">
        <f t="shared" si="50"/>
        <v>Yes</v>
      </c>
      <c r="AD126" s="1089" t="str">
        <f t="shared" si="50"/>
        <v>20-25</v>
      </c>
      <c r="AE126" s="1089" t="str">
        <f t="shared" si="50"/>
        <v>GW</v>
      </c>
      <c r="AF126" s="1089" t="str">
        <f t="shared" si="50"/>
        <v>Forsyth(1997)</v>
      </c>
    </row>
    <row r="127" spans="2:32" x14ac:dyDescent="0.3">
      <c r="B127" s="1084" t="s">
        <v>1236</v>
      </c>
      <c r="G127" s="1085" t="str">
        <f t="shared" si="41"/>
        <v>No</v>
      </c>
      <c r="H127" s="1088" t="e">
        <f t="shared" si="48"/>
        <v>#N/A</v>
      </c>
      <c r="I127" s="1088">
        <f t="shared" si="48"/>
        <v>7.9399999999999998E-2</v>
      </c>
      <c r="J127" s="1088">
        <f t="shared" si="42"/>
        <v>7.9399999999999998E-2</v>
      </c>
      <c r="K127" s="1088" t="e">
        <f t="shared" si="43"/>
        <v>#N/A</v>
      </c>
      <c r="L127" s="1088">
        <f t="shared" si="49"/>
        <v>4.9899999999999996E-3</v>
      </c>
      <c r="M127" s="1088">
        <f t="shared" si="44"/>
        <v>4.9899999999999996E-3</v>
      </c>
      <c r="N127" s="1088" t="e">
        <f t="shared" si="45"/>
        <v>#N/A</v>
      </c>
      <c r="O127" s="1088" t="e">
        <f t="shared" si="49"/>
        <v>#N/A</v>
      </c>
      <c r="P127" s="1088" t="e">
        <f t="shared" si="46"/>
        <v>#N/A</v>
      </c>
      <c r="Q127" s="1088" t="e">
        <f t="shared" si="47"/>
        <v>#N/A</v>
      </c>
      <c r="AB127" s="1089" t="str">
        <f t="shared" si="51"/>
        <v>Segment</v>
      </c>
      <c r="AC127" s="1089" t="str">
        <f t="shared" si="50"/>
        <v>Yes</v>
      </c>
      <c r="AD127" s="1089" t="str">
        <f t="shared" si="50"/>
        <v>20-25</v>
      </c>
      <c r="AE127" s="1089" t="str">
        <f t="shared" si="50"/>
        <v>GW</v>
      </c>
      <c r="AF127" s="1089" t="str">
        <f t="shared" si="50"/>
        <v>Forsyth(1997)</v>
      </c>
    </row>
    <row r="128" spans="2:32" x14ac:dyDescent="0.3">
      <c r="B128" s="1084" t="s">
        <v>1237</v>
      </c>
      <c r="G128" s="1085" t="str">
        <f t="shared" si="41"/>
        <v>No</v>
      </c>
      <c r="H128" s="1088" t="e">
        <f t="shared" si="48"/>
        <v>#N/A</v>
      </c>
      <c r="I128" s="1088">
        <f t="shared" si="48"/>
        <v>7.3200000000000001E-2</v>
      </c>
      <c r="J128" s="1088">
        <f t="shared" si="42"/>
        <v>7.3200000000000001E-2</v>
      </c>
      <c r="K128" s="1088" t="e">
        <f t="shared" si="43"/>
        <v>#N/A</v>
      </c>
      <c r="L128" s="1088">
        <f t="shared" si="49"/>
        <v>8.4100000000000008E-3</v>
      </c>
      <c r="M128" s="1088">
        <f t="shared" si="44"/>
        <v>8.4100000000000008E-3</v>
      </c>
      <c r="N128" s="1088" t="e">
        <f t="shared" si="45"/>
        <v>#N/A</v>
      </c>
      <c r="O128" s="1088" t="e">
        <f t="shared" si="49"/>
        <v>#N/A</v>
      </c>
      <c r="P128" s="1088" t="e">
        <f t="shared" si="46"/>
        <v>#N/A</v>
      </c>
      <c r="Q128" s="1088" t="e">
        <f t="shared" si="47"/>
        <v>#N/A</v>
      </c>
      <c r="AB128" s="1089" t="str">
        <f t="shared" si="51"/>
        <v>Segment</v>
      </c>
      <c r="AC128" s="1089" t="str">
        <f t="shared" si="50"/>
        <v>Yes</v>
      </c>
      <c r="AD128" s="1089" t="str">
        <f t="shared" si="50"/>
        <v>20-25</v>
      </c>
      <c r="AE128" s="1089" t="str">
        <f t="shared" si="50"/>
        <v>GW</v>
      </c>
      <c r="AF128" s="1089" t="str">
        <f t="shared" si="50"/>
        <v>Forsyth(1997)</v>
      </c>
    </row>
    <row r="129" spans="2:32" x14ac:dyDescent="0.3">
      <c r="B129" s="1084" t="s">
        <v>1238</v>
      </c>
      <c r="G129" s="1085" t="str">
        <f t="shared" si="41"/>
        <v>No</v>
      </c>
      <c r="H129" s="1088" t="e">
        <f t="shared" si="48"/>
        <v>#N/A</v>
      </c>
      <c r="I129" s="1088">
        <f t="shared" si="48"/>
        <v>0.11899999999999999</v>
      </c>
      <c r="J129" s="1088">
        <f t="shared" si="42"/>
        <v>0.11899999999999999</v>
      </c>
      <c r="K129" s="1088" t="e">
        <f t="shared" si="43"/>
        <v>#N/A</v>
      </c>
      <c r="L129" s="1088">
        <f t="shared" si="49"/>
        <v>1.32E-2</v>
      </c>
      <c r="M129" s="1088">
        <f t="shared" si="44"/>
        <v>1.32E-2</v>
      </c>
      <c r="N129" s="1088" t="e">
        <f t="shared" si="45"/>
        <v>#N/A</v>
      </c>
      <c r="O129" s="1088" t="e">
        <f t="shared" si="49"/>
        <v>#N/A</v>
      </c>
      <c r="P129" s="1088" t="e">
        <f t="shared" si="46"/>
        <v>#N/A</v>
      </c>
      <c r="Q129" s="1088" t="e">
        <f t="shared" si="47"/>
        <v>#N/A</v>
      </c>
      <c r="AB129" s="1089" t="str">
        <f t="shared" si="51"/>
        <v>Segment</v>
      </c>
      <c r="AC129" s="1089" t="str">
        <f t="shared" si="50"/>
        <v>Yes</v>
      </c>
      <c r="AD129" s="1089" t="str">
        <f t="shared" si="50"/>
        <v>20-25</v>
      </c>
      <c r="AE129" s="1089" t="str">
        <f t="shared" si="50"/>
        <v>GW</v>
      </c>
      <c r="AF129" s="1089" t="str">
        <f t="shared" si="50"/>
        <v>Forsyth(1997)</v>
      </c>
    </row>
    <row r="130" spans="2:32" x14ac:dyDescent="0.3">
      <c r="B130" s="1084" t="s">
        <v>1239</v>
      </c>
      <c r="G130" s="1085" t="str">
        <f t="shared" si="41"/>
        <v>No</v>
      </c>
      <c r="H130" s="1088" t="e">
        <f t="shared" si="48"/>
        <v>#N/A</v>
      </c>
      <c r="I130" s="1088">
        <f t="shared" si="48"/>
        <v>0.16200000000000001</v>
      </c>
      <c r="J130" s="1088">
        <f t="shared" si="42"/>
        <v>0.16200000000000001</v>
      </c>
      <c r="K130" s="1088" t="e">
        <f t="shared" si="43"/>
        <v>#N/A</v>
      </c>
      <c r="L130" s="1088">
        <f t="shared" si="49"/>
        <v>1.9699999999999999E-2</v>
      </c>
      <c r="M130" s="1088">
        <f t="shared" si="44"/>
        <v>1.9699999999999999E-2</v>
      </c>
      <c r="N130" s="1088" t="e">
        <f t="shared" si="45"/>
        <v>#N/A</v>
      </c>
      <c r="O130" s="1088" t="e">
        <f t="shared" si="49"/>
        <v>#N/A</v>
      </c>
      <c r="P130" s="1088" t="e">
        <f t="shared" si="46"/>
        <v>#N/A</v>
      </c>
      <c r="Q130" s="1088" t="e">
        <f t="shared" si="47"/>
        <v>#N/A</v>
      </c>
      <c r="AB130" s="1089" t="str">
        <f t="shared" si="51"/>
        <v>Segment</v>
      </c>
      <c r="AC130" s="1089" t="str">
        <f t="shared" si="50"/>
        <v>Yes</v>
      </c>
      <c r="AD130" s="1089" t="str">
        <f t="shared" si="50"/>
        <v>20-25</v>
      </c>
      <c r="AE130" s="1089" t="str">
        <f t="shared" si="50"/>
        <v>GW</v>
      </c>
      <c r="AF130" s="1089" t="str">
        <f t="shared" si="50"/>
        <v>Forsyth(1997)</v>
      </c>
    </row>
    <row r="131" spans="2:32" x14ac:dyDescent="0.3">
      <c r="B131" s="1084" t="s">
        <v>1240</v>
      </c>
      <c r="G131" s="1085" t="str">
        <f t="shared" si="41"/>
        <v>No</v>
      </c>
      <c r="H131" s="1088" t="e">
        <f t="shared" si="48"/>
        <v>#N/A</v>
      </c>
      <c r="I131" s="1088">
        <f t="shared" si="48"/>
        <v>0.156</v>
      </c>
      <c r="J131" s="1088">
        <f t="shared" si="42"/>
        <v>0.156</v>
      </c>
      <c r="K131" s="1088" t="e">
        <f t="shared" si="43"/>
        <v>#N/A</v>
      </c>
      <c r="L131" s="1088">
        <f t="shared" si="49"/>
        <v>2.14E-3</v>
      </c>
      <c r="M131" s="1088">
        <f t="shared" si="44"/>
        <v>2.14E-3</v>
      </c>
      <c r="N131" s="1088" t="e">
        <f t="shared" si="45"/>
        <v>#N/A</v>
      </c>
      <c r="O131" s="1088" t="e">
        <f t="shared" si="49"/>
        <v>#N/A</v>
      </c>
      <c r="P131" s="1088" t="e">
        <f t="shared" si="46"/>
        <v>#N/A</v>
      </c>
      <c r="Q131" s="1088" t="e">
        <f t="shared" si="47"/>
        <v>#N/A</v>
      </c>
      <c r="AB131" s="1089" t="str">
        <f t="shared" si="51"/>
        <v>Segment</v>
      </c>
      <c r="AC131" s="1089" t="str">
        <f t="shared" si="50"/>
        <v>Yes</v>
      </c>
      <c r="AD131" s="1089" t="str">
        <f t="shared" si="50"/>
        <v>20-25</v>
      </c>
      <c r="AE131" s="1089" t="str">
        <f t="shared" si="50"/>
        <v>GW</v>
      </c>
      <c r="AF131" s="1089" t="str">
        <f t="shared" si="50"/>
        <v>Forsyth(1997)</v>
      </c>
    </row>
    <row r="132" spans="2:32" x14ac:dyDescent="0.3">
      <c r="B132" s="1084" t="s">
        <v>1241</v>
      </c>
      <c r="G132" s="1085" t="str">
        <f t="shared" si="41"/>
        <v>No</v>
      </c>
      <c r="H132" s="1088" t="e">
        <f t="shared" si="48"/>
        <v>#N/A</v>
      </c>
      <c r="I132" s="1088">
        <f t="shared" si="48"/>
        <v>0.13300000000000001</v>
      </c>
      <c r="J132" s="1088">
        <f t="shared" si="42"/>
        <v>0.13300000000000001</v>
      </c>
      <c r="K132" s="1088" t="e">
        <f t="shared" si="43"/>
        <v>#N/A</v>
      </c>
      <c r="L132" s="1088">
        <f t="shared" si="49"/>
        <v>1.82E-3</v>
      </c>
      <c r="M132" s="1088">
        <f t="shared" si="44"/>
        <v>1.82E-3</v>
      </c>
      <c r="N132" s="1088" t="e">
        <f t="shared" si="45"/>
        <v>#N/A</v>
      </c>
      <c r="O132" s="1088" t="e">
        <f t="shared" si="49"/>
        <v>#N/A</v>
      </c>
      <c r="P132" s="1088" t="e">
        <f t="shared" si="46"/>
        <v>#N/A</v>
      </c>
      <c r="Q132" s="1088" t="e">
        <f t="shared" si="47"/>
        <v>#N/A</v>
      </c>
      <c r="AB132" s="1089" t="str">
        <f t="shared" si="51"/>
        <v>Segment</v>
      </c>
      <c r="AC132" s="1089" t="str">
        <f t="shared" si="50"/>
        <v>Yes</v>
      </c>
      <c r="AD132" s="1089" t="str">
        <f t="shared" si="50"/>
        <v>20-25</v>
      </c>
      <c r="AE132" s="1089" t="str">
        <f t="shared" si="50"/>
        <v>DIW</v>
      </c>
      <c r="AF132" s="1089" t="str">
        <f t="shared" si="50"/>
        <v>Forsyth(1997)</v>
      </c>
    </row>
    <row r="133" spans="2:32" x14ac:dyDescent="0.3">
      <c r="B133" s="1084" t="s">
        <v>1242</v>
      </c>
      <c r="G133" s="1085" t="str">
        <f t="shared" si="41"/>
        <v>No</v>
      </c>
      <c r="H133" s="1088" t="e">
        <f t="shared" ref="H133:I148" si="52">IF((VLOOKUP($B133,DATOS,MATCH(H$9,TITULOS,0),FALSE))=0,NA(),(VLOOKUP($B133,DATOS,MATCH(H$9,TITULOS,0),FALSE)))</f>
        <v>#N/A</v>
      </c>
      <c r="I133" s="1088">
        <f t="shared" si="52"/>
        <v>0.17</v>
      </c>
      <c r="J133" s="1088">
        <f t="shared" si="42"/>
        <v>0.17</v>
      </c>
      <c r="K133" s="1088" t="e">
        <f t="shared" si="43"/>
        <v>#N/A</v>
      </c>
      <c r="L133" s="1088">
        <f t="shared" ref="L133:O148" si="53">IF((VLOOKUP($B133,DATOS,MATCH(L$9,TITULOS,0),FALSE))=0,NA(),(VLOOKUP($B133,DATOS,MATCH(L$9,TITULOS,0),FALSE)))</f>
        <v>1.5900000000000001E-2</v>
      </c>
      <c r="M133" s="1088">
        <f t="shared" si="44"/>
        <v>1.5900000000000001E-2</v>
      </c>
      <c r="N133" s="1088" t="e">
        <f t="shared" si="45"/>
        <v>#N/A</v>
      </c>
      <c r="O133" s="1088" t="e">
        <f t="shared" si="53"/>
        <v>#N/A</v>
      </c>
      <c r="P133" s="1088" t="e">
        <f t="shared" si="46"/>
        <v>#N/A</v>
      </c>
      <c r="Q133" s="1088" t="e">
        <f t="shared" si="47"/>
        <v>#N/A</v>
      </c>
      <c r="AB133" s="1089" t="str">
        <f t="shared" si="51"/>
        <v>Segment</v>
      </c>
      <c r="AC133" s="1089" t="str">
        <f t="shared" ref="AC133:AF148" si="54">VLOOKUP($B133,DATOS,MATCH(AC$9,TITULOS,0),FALSE)</f>
        <v>Yes</v>
      </c>
      <c r="AD133" s="1089" t="str">
        <f t="shared" si="54"/>
        <v>20-25</v>
      </c>
      <c r="AE133" s="1089" t="str">
        <f t="shared" si="54"/>
        <v>GW</v>
      </c>
      <c r="AF133" s="1089" t="str">
        <f t="shared" si="54"/>
        <v>Forsyth(1997)</v>
      </c>
    </row>
    <row r="134" spans="2:32" x14ac:dyDescent="0.3">
      <c r="B134" s="1084" t="s">
        <v>1243</v>
      </c>
      <c r="G134" s="1085" t="str">
        <f t="shared" si="41"/>
        <v>No</v>
      </c>
      <c r="H134" s="1088" t="e">
        <f t="shared" si="52"/>
        <v>#N/A</v>
      </c>
      <c r="I134" s="1090">
        <f t="shared" si="52"/>
        <v>0.14599999999999999</v>
      </c>
      <c r="J134" s="1090">
        <f t="shared" si="42"/>
        <v>0.14599999999999999</v>
      </c>
      <c r="K134" s="1090" t="e">
        <f t="shared" si="43"/>
        <v>#N/A</v>
      </c>
      <c r="L134" s="1090">
        <f t="shared" si="53"/>
        <v>1.82E-3</v>
      </c>
      <c r="M134" s="1090">
        <f t="shared" si="44"/>
        <v>1.82E-3</v>
      </c>
      <c r="N134" s="1090" t="e">
        <f t="shared" si="45"/>
        <v>#N/A</v>
      </c>
      <c r="O134" s="1090" t="e">
        <f t="shared" si="53"/>
        <v>#N/A</v>
      </c>
      <c r="P134" s="1090" t="e">
        <f t="shared" si="46"/>
        <v>#N/A</v>
      </c>
      <c r="Q134" s="1090" t="e">
        <f t="shared" si="47"/>
        <v>#N/A</v>
      </c>
      <c r="AB134" s="1089" t="str">
        <f t="shared" si="51"/>
        <v>Segment</v>
      </c>
      <c r="AC134" s="1089" t="str">
        <f t="shared" si="54"/>
        <v>Yes</v>
      </c>
      <c r="AD134" s="1089" t="str">
        <f t="shared" si="54"/>
        <v>20-25</v>
      </c>
      <c r="AE134" s="1089" t="str">
        <f t="shared" si="54"/>
        <v>DIW</v>
      </c>
      <c r="AF134" s="1089" t="str">
        <f t="shared" si="54"/>
        <v>Forsyth(1997)</v>
      </c>
    </row>
    <row r="135" spans="2:32" x14ac:dyDescent="0.3">
      <c r="B135" s="1084" t="s">
        <v>1244</v>
      </c>
      <c r="G135" s="1085" t="str">
        <f t="shared" si="41"/>
        <v>No</v>
      </c>
      <c r="H135" s="1088" t="e">
        <f t="shared" si="52"/>
        <v>#N/A</v>
      </c>
      <c r="I135" s="1090">
        <f t="shared" si="52"/>
        <v>0.159</v>
      </c>
      <c r="J135" s="1090">
        <f t="shared" si="42"/>
        <v>0.159</v>
      </c>
      <c r="K135" s="1090" t="e">
        <f t="shared" si="43"/>
        <v>#N/A</v>
      </c>
      <c r="L135" s="1090">
        <f t="shared" si="53"/>
        <v>6.8199999999999997E-3</v>
      </c>
      <c r="M135" s="1090">
        <f t="shared" si="44"/>
        <v>6.8199999999999997E-3</v>
      </c>
      <c r="N135" s="1090" t="e">
        <f t="shared" si="45"/>
        <v>#N/A</v>
      </c>
      <c r="O135" s="1090" t="e">
        <f t="shared" si="53"/>
        <v>#N/A</v>
      </c>
      <c r="P135" s="1090" t="e">
        <f t="shared" si="46"/>
        <v>#N/A</v>
      </c>
      <c r="Q135" s="1090" t="e">
        <f t="shared" si="47"/>
        <v>#N/A</v>
      </c>
      <c r="AB135" s="1089" t="str">
        <f t="shared" si="51"/>
        <v>Segment</v>
      </c>
      <c r="AC135" s="1089" t="str">
        <f t="shared" si="54"/>
        <v>Yes</v>
      </c>
      <c r="AD135" s="1089" t="str">
        <f t="shared" si="54"/>
        <v>20-25</v>
      </c>
      <c r="AE135" s="1089" t="str">
        <f t="shared" si="54"/>
        <v>GW</v>
      </c>
      <c r="AF135" s="1089" t="str">
        <f t="shared" si="54"/>
        <v>Forsyth(1997)</v>
      </c>
    </row>
    <row r="136" spans="2:32" x14ac:dyDescent="0.3">
      <c r="B136" s="1084" t="s">
        <v>1245</v>
      </c>
      <c r="G136" s="1085" t="str">
        <f t="shared" si="41"/>
        <v>No</v>
      </c>
      <c r="H136" s="1088" t="e">
        <f t="shared" si="52"/>
        <v>#N/A</v>
      </c>
      <c r="I136" s="1090">
        <f t="shared" si="52"/>
        <v>8.5500000000000007E-2</v>
      </c>
      <c r="J136" s="1090">
        <f t="shared" si="42"/>
        <v>8.5500000000000007E-2</v>
      </c>
      <c r="K136" s="1090" t="e">
        <f t="shared" si="43"/>
        <v>#N/A</v>
      </c>
      <c r="L136" s="1090">
        <f t="shared" si="53"/>
        <v>7.6899999999999998E-3</v>
      </c>
      <c r="M136" s="1090">
        <f t="shared" si="44"/>
        <v>7.6899999999999998E-3</v>
      </c>
      <c r="N136" s="1090" t="e">
        <f t="shared" si="45"/>
        <v>#N/A</v>
      </c>
      <c r="O136" s="1090" t="e">
        <f t="shared" si="53"/>
        <v>#N/A</v>
      </c>
      <c r="P136" s="1090" t="e">
        <f t="shared" si="46"/>
        <v>#N/A</v>
      </c>
      <c r="Q136" s="1090" t="e">
        <f t="shared" si="47"/>
        <v>#N/A</v>
      </c>
      <c r="AB136" s="1089" t="str">
        <f t="shared" si="51"/>
        <v>Segment</v>
      </c>
      <c r="AC136" s="1089" t="str">
        <f t="shared" si="54"/>
        <v>Yes</v>
      </c>
      <c r="AD136" s="1089" t="str">
        <f t="shared" si="54"/>
        <v>20-25</v>
      </c>
      <c r="AE136" s="1089" t="str">
        <f t="shared" si="54"/>
        <v>GW</v>
      </c>
      <c r="AF136" s="1089" t="str">
        <f t="shared" si="54"/>
        <v>Forsyth(1997)</v>
      </c>
    </row>
    <row r="137" spans="2:32" x14ac:dyDescent="0.3">
      <c r="B137" s="1084" t="s">
        <v>1246</v>
      </c>
      <c r="G137" s="1085" t="str">
        <f t="shared" si="41"/>
        <v>No</v>
      </c>
      <c r="H137" s="1088" t="e">
        <f t="shared" si="52"/>
        <v>#N/A</v>
      </c>
      <c r="I137" s="1090">
        <f t="shared" si="52"/>
        <v>8.8400000000000006E-2</v>
      </c>
      <c r="J137" s="1090">
        <f t="shared" si="42"/>
        <v>8.8400000000000006E-2</v>
      </c>
      <c r="K137" s="1090" t="e">
        <f t="shared" si="43"/>
        <v>#N/A</v>
      </c>
      <c r="L137" s="1090">
        <f t="shared" si="53"/>
        <v>4.9699999999999996E-3</v>
      </c>
      <c r="M137" s="1090">
        <f t="shared" si="44"/>
        <v>4.9699999999999996E-3</v>
      </c>
      <c r="N137" s="1090" t="e">
        <f t="shared" si="45"/>
        <v>#N/A</v>
      </c>
      <c r="O137" s="1090" t="e">
        <f t="shared" si="53"/>
        <v>#N/A</v>
      </c>
      <c r="P137" s="1090" t="e">
        <f t="shared" si="46"/>
        <v>#N/A</v>
      </c>
      <c r="Q137" s="1090" t="e">
        <f t="shared" si="47"/>
        <v>#N/A</v>
      </c>
      <c r="AB137" s="1089" t="str">
        <f t="shared" si="51"/>
        <v>Segment</v>
      </c>
      <c r="AC137" s="1089" t="str">
        <f t="shared" si="54"/>
        <v>Yes</v>
      </c>
      <c r="AD137" s="1089" t="str">
        <f t="shared" si="54"/>
        <v>20-25</v>
      </c>
      <c r="AE137" s="1089" t="str">
        <f t="shared" si="54"/>
        <v>GW</v>
      </c>
      <c r="AF137" s="1089" t="str">
        <f t="shared" si="54"/>
        <v>Forsyth(1997)</v>
      </c>
    </row>
    <row r="138" spans="2:32" x14ac:dyDescent="0.3">
      <c r="B138" s="1084" t="s">
        <v>1247</v>
      </c>
      <c r="G138" s="1085" t="str">
        <f t="shared" ref="G138:G156" si="55">VLOOKUP($B138,DATOS,MATCH(G$9,TITULOS,0),FALSE)</f>
        <v>No</v>
      </c>
      <c r="H138" s="1088" t="e">
        <f t="shared" si="52"/>
        <v>#N/A</v>
      </c>
      <c r="I138" s="1090">
        <f t="shared" si="52"/>
        <v>0.16600000000000001</v>
      </c>
      <c r="J138" s="1090">
        <f t="shared" ref="J138:J154" si="56">IF($G138="No",I138,NA())</f>
        <v>0.16600000000000001</v>
      </c>
      <c r="K138" s="1090" t="e">
        <f t="shared" ref="K138:K154" si="57">IF($G138="Yes",I138,NA())</f>
        <v>#N/A</v>
      </c>
      <c r="L138" s="1090">
        <f t="shared" si="53"/>
        <v>1.31E-3</v>
      </c>
      <c r="M138" s="1090">
        <f t="shared" ref="M138:M154" si="58">IF($G138="No",L138,NA())</f>
        <v>1.31E-3</v>
      </c>
      <c r="N138" s="1090" t="e">
        <f t="shared" ref="N138:N154" si="59">IF($G138="Yes",L138,NA())</f>
        <v>#N/A</v>
      </c>
      <c r="O138" s="1090" t="e">
        <f t="shared" si="53"/>
        <v>#N/A</v>
      </c>
      <c r="P138" s="1090" t="e">
        <f t="shared" ref="P138:P154" si="60">IF($G138="No",O138,NA())</f>
        <v>#N/A</v>
      </c>
      <c r="Q138" s="1090" t="e">
        <f t="shared" ref="Q138:Q154" si="61">IF($G138="Yes",O138,NA())</f>
        <v>#N/A</v>
      </c>
      <c r="AB138" s="1089" t="str">
        <f t="shared" si="51"/>
        <v>Segment</v>
      </c>
      <c r="AC138" s="1089" t="str">
        <f t="shared" si="54"/>
        <v>Yes</v>
      </c>
      <c r="AD138" s="1089" t="str">
        <f t="shared" si="54"/>
        <v>20-25</v>
      </c>
      <c r="AE138" s="1089" t="str">
        <f t="shared" si="54"/>
        <v>GW</v>
      </c>
      <c r="AF138" s="1089" t="str">
        <f t="shared" si="54"/>
        <v>Forsyth(1997)</v>
      </c>
    </row>
    <row r="139" spans="2:32" x14ac:dyDescent="0.3">
      <c r="B139" s="1084" t="s">
        <v>1248</v>
      </c>
      <c r="G139" s="1085" t="str">
        <f t="shared" si="55"/>
        <v>No</v>
      </c>
      <c r="H139" s="1088" t="e">
        <f t="shared" si="52"/>
        <v>#N/A</v>
      </c>
      <c r="I139" s="1090">
        <f t="shared" si="52"/>
        <v>6.88E-2</v>
      </c>
      <c r="J139" s="1090">
        <f t="shared" si="56"/>
        <v>6.88E-2</v>
      </c>
      <c r="K139" s="1090" t="e">
        <f t="shared" si="57"/>
        <v>#N/A</v>
      </c>
      <c r="L139" s="1090">
        <f t="shared" si="53"/>
        <v>2.8800000000000002E-3</v>
      </c>
      <c r="M139" s="1090">
        <f t="shared" si="58"/>
        <v>2.8800000000000002E-3</v>
      </c>
      <c r="N139" s="1090" t="e">
        <f t="shared" si="59"/>
        <v>#N/A</v>
      </c>
      <c r="O139" s="1090" t="e">
        <f t="shared" si="53"/>
        <v>#N/A</v>
      </c>
      <c r="P139" s="1090" t="e">
        <f t="shared" si="60"/>
        <v>#N/A</v>
      </c>
      <c r="Q139" s="1090" t="e">
        <f t="shared" si="61"/>
        <v>#N/A</v>
      </c>
      <c r="AB139" s="1089" t="str">
        <f t="shared" si="51"/>
        <v>Segment</v>
      </c>
      <c r="AC139" s="1089" t="str">
        <f t="shared" si="54"/>
        <v>Yes</v>
      </c>
      <c r="AD139" s="1089" t="str">
        <f t="shared" si="54"/>
        <v>20-25</v>
      </c>
      <c r="AE139" s="1089" t="str">
        <f t="shared" si="54"/>
        <v>DIW</v>
      </c>
      <c r="AF139" s="1089" t="str">
        <f t="shared" si="54"/>
        <v>Forsyth(1997)</v>
      </c>
    </row>
    <row r="140" spans="2:32" x14ac:dyDescent="0.3">
      <c r="B140" s="1084" t="s">
        <v>1249</v>
      </c>
      <c r="G140" s="1085" t="str">
        <f t="shared" si="55"/>
        <v>No</v>
      </c>
      <c r="H140" s="1088" t="e">
        <f t="shared" si="52"/>
        <v>#N/A</v>
      </c>
      <c r="I140" s="1090">
        <f t="shared" si="52"/>
        <v>2.86E-2</v>
      </c>
      <c r="J140" s="1090">
        <f t="shared" si="56"/>
        <v>2.86E-2</v>
      </c>
      <c r="K140" s="1090" t="e">
        <f t="shared" si="57"/>
        <v>#N/A</v>
      </c>
      <c r="L140" s="1090">
        <f t="shared" si="53"/>
        <v>3.8500000000000001E-3</v>
      </c>
      <c r="M140" s="1090">
        <f t="shared" si="58"/>
        <v>3.8500000000000001E-3</v>
      </c>
      <c r="N140" s="1090" t="e">
        <f t="shared" si="59"/>
        <v>#N/A</v>
      </c>
      <c r="O140" s="1090" t="e">
        <f t="shared" si="53"/>
        <v>#N/A</v>
      </c>
      <c r="P140" s="1090" t="e">
        <f t="shared" si="60"/>
        <v>#N/A</v>
      </c>
      <c r="Q140" s="1090" t="e">
        <f t="shared" si="61"/>
        <v>#N/A</v>
      </c>
      <c r="AB140" s="1089" t="str">
        <f t="shared" si="51"/>
        <v>Segment</v>
      </c>
      <c r="AC140" s="1089" t="str">
        <f t="shared" si="54"/>
        <v>Yes</v>
      </c>
      <c r="AD140" s="1089" t="str">
        <f t="shared" si="54"/>
        <v>20-25</v>
      </c>
      <c r="AE140" s="1089" t="str">
        <f t="shared" si="54"/>
        <v>GW</v>
      </c>
      <c r="AF140" s="1089" t="str">
        <f t="shared" si="54"/>
        <v>Forsyth(1997)</v>
      </c>
    </row>
    <row r="141" spans="2:32" x14ac:dyDescent="0.3">
      <c r="B141" s="1084" t="s">
        <v>1250</v>
      </c>
      <c r="G141" s="1085" t="str">
        <f t="shared" si="55"/>
        <v>No</v>
      </c>
      <c r="H141" s="1088" t="e">
        <f t="shared" si="52"/>
        <v>#N/A</v>
      </c>
      <c r="I141" s="1090" t="e">
        <f t="shared" si="52"/>
        <v>#N/A</v>
      </c>
      <c r="J141" s="1090" t="e">
        <f t="shared" si="56"/>
        <v>#N/A</v>
      </c>
      <c r="K141" s="1090" t="e">
        <f t="shared" si="57"/>
        <v>#N/A</v>
      </c>
      <c r="L141" s="1090">
        <f t="shared" si="53"/>
        <v>2.88</v>
      </c>
      <c r="M141" s="1090">
        <f t="shared" si="58"/>
        <v>2.88</v>
      </c>
      <c r="N141" s="1090" t="e">
        <f t="shared" si="59"/>
        <v>#N/A</v>
      </c>
      <c r="O141" s="1090" t="e">
        <f t="shared" si="53"/>
        <v>#N/A</v>
      </c>
      <c r="P141" s="1090" t="e">
        <f t="shared" si="60"/>
        <v>#N/A</v>
      </c>
      <c r="Q141" s="1090" t="e">
        <f t="shared" si="61"/>
        <v>#N/A</v>
      </c>
      <c r="AB141" s="1089" t="str">
        <f t="shared" si="51"/>
        <v>Powder</v>
      </c>
      <c r="AC141" s="1089" t="str">
        <f t="shared" si="54"/>
        <v>No</v>
      </c>
      <c r="AD141" s="1089" t="str">
        <f t="shared" si="54"/>
        <v>25 ± 2</v>
      </c>
      <c r="AE141" s="1089" t="str">
        <f t="shared" si="54"/>
        <v>DIW</v>
      </c>
      <c r="AF141" s="1089" t="str">
        <f t="shared" si="54"/>
        <v>Serrano (1998)</v>
      </c>
    </row>
    <row r="142" spans="2:32" x14ac:dyDescent="0.3">
      <c r="B142" s="1084" t="s">
        <v>1251</v>
      </c>
      <c r="G142" s="1085" t="str">
        <f t="shared" si="55"/>
        <v>No</v>
      </c>
      <c r="H142" s="1088" t="e">
        <f t="shared" si="52"/>
        <v>#N/A</v>
      </c>
      <c r="I142" s="1090" t="e">
        <f t="shared" si="52"/>
        <v>#N/A</v>
      </c>
      <c r="J142" s="1090" t="e">
        <f t="shared" si="56"/>
        <v>#N/A</v>
      </c>
      <c r="K142" s="1090" t="e">
        <f t="shared" si="57"/>
        <v>#N/A</v>
      </c>
      <c r="L142" s="1090">
        <f t="shared" si="53"/>
        <v>2.08</v>
      </c>
      <c r="M142" s="1090">
        <f t="shared" si="58"/>
        <v>2.08</v>
      </c>
      <c r="N142" s="1090" t="e">
        <f t="shared" si="59"/>
        <v>#N/A</v>
      </c>
      <c r="O142" s="1090" t="e">
        <f t="shared" si="53"/>
        <v>#N/A</v>
      </c>
      <c r="P142" s="1090" t="e">
        <f t="shared" si="60"/>
        <v>#N/A</v>
      </c>
      <c r="Q142" s="1090" t="e">
        <f t="shared" si="61"/>
        <v>#N/A</v>
      </c>
      <c r="AB142" s="1089" t="str">
        <f t="shared" si="51"/>
        <v>Powder</v>
      </c>
      <c r="AC142" s="1089" t="str">
        <f t="shared" si="54"/>
        <v>No</v>
      </c>
      <c r="AD142" s="1089" t="str">
        <f t="shared" si="54"/>
        <v>25 ± 2</v>
      </c>
      <c r="AE142" s="1089" t="str">
        <f t="shared" si="54"/>
        <v>DIW</v>
      </c>
      <c r="AF142" s="1089" t="str">
        <f t="shared" si="54"/>
        <v>Serrano (1998)</v>
      </c>
    </row>
    <row r="143" spans="2:32" x14ac:dyDescent="0.3">
      <c r="B143" s="1084" t="s">
        <v>1038</v>
      </c>
      <c r="G143" s="1085" t="str">
        <f t="shared" si="55"/>
        <v>No</v>
      </c>
      <c r="H143" s="1088" t="e">
        <f t="shared" si="52"/>
        <v>#N/A</v>
      </c>
      <c r="I143" s="1090" t="e">
        <f t="shared" si="52"/>
        <v>#N/A</v>
      </c>
      <c r="J143" s="1090" t="e">
        <f t="shared" si="56"/>
        <v>#N/A</v>
      </c>
      <c r="K143" s="1090" t="e">
        <f t="shared" si="57"/>
        <v>#N/A</v>
      </c>
      <c r="L143" s="1090">
        <f t="shared" si="53"/>
        <v>0.06</v>
      </c>
      <c r="M143" s="1090">
        <f t="shared" si="58"/>
        <v>0.06</v>
      </c>
      <c r="N143" s="1090" t="e">
        <f t="shared" si="59"/>
        <v>#N/A</v>
      </c>
      <c r="O143" s="1090" t="e">
        <f t="shared" si="53"/>
        <v>#N/A</v>
      </c>
      <c r="P143" s="1090" t="e">
        <f t="shared" si="60"/>
        <v>#N/A</v>
      </c>
      <c r="Q143" s="1090" t="e">
        <f t="shared" si="61"/>
        <v>#N/A</v>
      </c>
      <c r="AB143" s="1089" t="str">
        <f t="shared" si="51"/>
        <v>Slice</v>
      </c>
      <c r="AC143" s="1089" t="str">
        <f t="shared" si="54"/>
        <v>Yes</v>
      </c>
      <c r="AD143" s="1089">
        <f t="shared" si="54"/>
        <v>25</v>
      </c>
      <c r="AE143" s="1089" t="str">
        <f t="shared" si="54"/>
        <v>CGW</v>
      </c>
      <c r="AF143" s="1089" t="str">
        <f t="shared" si="54"/>
        <v>Quinones (2006)</v>
      </c>
    </row>
    <row r="144" spans="2:32" x14ac:dyDescent="0.3">
      <c r="B144" s="1084" t="s">
        <v>1133</v>
      </c>
      <c r="G144" s="1085" t="str">
        <f t="shared" si="55"/>
        <v>No</v>
      </c>
      <c r="H144" s="1088">
        <f t="shared" si="52"/>
        <v>5</v>
      </c>
      <c r="I144" s="1090" t="e">
        <f t="shared" si="52"/>
        <v>#N/A</v>
      </c>
      <c r="J144" s="1090" t="e">
        <f t="shared" si="56"/>
        <v>#N/A</v>
      </c>
      <c r="K144" s="1090" t="e">
        <f t="shared" si="57"/>
        <v>#N/A</v>
      </c>
      <c r="L144" s="1090">
        <f t="shared" si="53"/>
        <v>0.21</v>
      </c>
      <c r="M144" s="1090">
        <f t="shared" si="58"/>
        <v>0.21</v>
      </c>
      <c r="N144" s="1090" t="e">
        <f t="shared" si="59"/>
        <v>#N/A</v>
      </c>
      <c r="O144" s="1090">
        <f t="shared" si="53"/>
        <v>2.2000000000000002</v>
      </c>
      <c r="P144" s="1090">
        <f t="shared" si="60"/>
        <v>2.2000000000000002</v>
      </c>
      <c r="Q144" s="1090" t="e">
        <f t="shared" si="61"/>
        <v>#N/A</v>
      </c>
      <c r="AB144" s="1089" t="str">
        <f t="shared" si="51"/>
        <v>Pellet</v>
      </c>
      <c r="AC144" s="1089" t="str">
        <f t="shared" si="54"/>
        <v>Detached</v>
      </c>
      <c r="AD144" s="1089">
        <f t="shared" si="54"/>
        <v>25</v>
      </c>
      <c r="AE144" s="1089" t="str">
        <f t="shared" si="54"/>
        <v>DIW</v>
      </c>
      <c r="AF144" s="1089" t="str">
        <f t="shared" si="54"/>
        <v>Kim(2007)</v>
      </c>
    </row>
    <row r="145" spans="2:32" x14ac:dyDescent="0.3">
      <c r="B145" s="1084" t="s">
        <v>1134</v>
      </c>
      <c r="G145" s="1085" t="str">
        <f t="shared" si="55"/>
        <v>No</v>
      </c>
      <c r="H145" s="1088">
        <f t="shared" si="52"/>
        <v>5</v>
      </c>
      <c r="I145" s="1090" t="e">
        <f t="shared" si="52"/>
        <v>#N/A</v>
      </c>
      <c r="J145" s="1090" t="e">
        <f t="shared" si="56"/>
        <v>#N/A</v>
      </c>
      <c r="K145" s="1090" t="e">
        <f t="shared" si="57"/>
        <v>#N/A</v>
      </c>
      <c r="L145" s="1090">
        <f t="shared" si="53"/>
        <v>0.21</v>
      </c>
      <c r="M145" s="1090">
        <f t="shared" si="58"/>
        <v>0.21</v>
      </c>
      <c r="N145" s="1090" t="e">
        <f t="shared" si="59"/>
        <v>#N/A</v>
      </c>
      <c r="O145" s="1090">
        <f t="shared" si="53"/>
        <v>3.6</v>
      </c>
      <c r="P145" s="1090">
        <f t="shared" si="60"/>
        <v>3.6</v>
      </c>
      <c r="Q145" s="1090" t="e">
        <f t="shared" si="61"/>
        <v>#N/A</v>
      </c>
      <c r="AB145" s="1089" t="str">
        <f t="shared" si="51"/>
        <v>Pellet</v>
      </c>
      <c r="AC145" s="1089" t="str">
        <f t="shared" si="54"/>
        <v>Detached</v>
      </c>
      <c r="AD145" s="1089">
        <f t="shared" si="54"/>
        <v>25</v>
      </c>
      <c r="AE145" s="1089" t="str">
        <f t="shared" si="54"/>
        <v>DIW</v>
      </c>
      <c r="AF145" s="1089" t="str">
        <f t="shared" si="54"/>
        <v>Kim(2007)</v>
      </c>
    </row>
    <row r="146" spans="2:32" x14ac:dyDescent="0.3">
      <c r="B146" s="1084" t="s">
        <v>1135</v>
      </c>
      <c r="G146" s="1085" t="str">
        <f t="shared" si="55"/>
        <v>No</v>
      </c>
      <c r="H146" s="1088">
        <f t="shared" si="52"/>
        <v>5</v>
      </c>
      <c r="I146" s="1090" t="e">
        <f t="shared" si="52"/>
        <v>#N/A</v>
      </c>
      <c r="J146" s="1090" t="e">
        <f t="shared" si="56"/>
        <v>#N/A</v>
      </c>
      <c r="K146" s="1090" t="e">
        <f t="shared" si="57"/>
        <v>#N/A</v>
      </c>
      <c r="L146" s="1090">
        <f t="shared" si="53"/>
        <v>0.06</v>
      </c>
      <c r="M146" s="1090">
        <f t="shared" si="58"/>
        <v>0.06</v>
      </c>
      <c r="N146" s="1090" t="e">
        <f t="shared" si="59"/>
        <v>#N/A</v>
      </c>
      <c r="O146" s="1090" t="str">
        <f t="shared" si="53"/>
        <v>&lt; 0.4</v>
      </c>
      <c r="P146" s="1090" t="str">
        <f t="shared" si="60"/>
        <v>&lt; 0.4</v>
      </c>
      <c r="Q146" s="1090" t="e">
        <f t="shared" si="61"/>
        <v>#N/A</v>
      </c>
      <c r="AB146" s="1089" t="str">
        <f t="shared" si="51"/>
        <v>Powder</v>
      </c>
      <c r="AC146" s="1089" t="str">
        <f t="shared" si="54"/>
        <v>No</v>
      </c>
      <c r="AD146" s="1089">
        <f t="shared" si="54"/>
        <v>25</v>
      </c>
      <c r="AE146" s="1089" t="str">
        <f t="shared" si="54"/>
        <v>HCl= 0.1M</v>
      </c>
      <c r="AF146" s="1089" t="str">
        <f t="shared" si="54"/>
        <v>Kim(2007)</v>
      </c>
    </row>
    <row r="147" spans="2:32" x14ac:dyDescent="0.3">
      <c r="B147" s="1084" t="s">
        <v>1136</v>
      </c>
      <c r="G147" s="1085" t="str">
        <f t="shared" si="55"/>
        <v>No</v>
      </c>
      <c r="H147" s="1088">
        <f t="shared" si="52"/>
        <v>5</v>
      </c>
      <c r="I147" s="1090" t="e">
        <f t="shared" si="52"/>
        <v>#N/A</v>
      </c>
      <c r="J147" s="1090" t="e">
        <f t="shared" si="56"/>
        <v>#N/A</v>
      </c>
      <c r="K147" s="1090" t="e">
        <f t="shared" si="57"/>
        <v>#N/A</v>
      </c>
      <c r="L147" s="1090">
        <f t="shared" si="53"/>
        <v>0.06</v>
      </c>
      <c r="M147" s="1090">
        <f t="shared" si="58"/>
        <v>0.06</v>
      </c>
      <c r="N147" s="1090" t="e">
        <f t="shared" si="59"/>
        <v>#N/A</v>
      </c>
      <c r="O147" s="1090" t="str">
        <f t="shared" si="53"/>
        <v>&lt; 0.5</v>
      </c>
      <c r="P147" s="1090" t="str">
        <f t="shared" si="60"/>
        <v>&lt; 0.5</v>
      </c>
      <c r="Q147" s="1090" t="e">
        <f t="shared" si="61"/>
        <v>#N/A</v>
      </c>
      <c r="AB147" s="1089" t="str">
        <f t="shared" si="51"/>
        <v>Powder</v>
      </c>
      <c r="AC147" s="1089" t="str">
        <f t="shared" si="54"/>
        <v>No</v>
      </c>
      <c r="AD147" s="1089">
        <f t="shared" si="54"/>
        <v>25</v>
      </c>
      <c r="AE147" s="1089" t="str">
        <f t="shared" si="54"/>
        <v>HCl= 0.1M</v>
      </c>
      <c r="AF147" s="1089" t="str">
        <f t="shared" si="54"/>
        <v>Kim(2007)</v>
      </c>
    </row>
    <row r="148" spans="2:32" x14ac:dyDescent="0.3">
      <c r="B148" s="1084" t="s">
        <v>1137</v>
      </c>
      <c r="G148" s="1085" t="str">
        <f t="shared" si="55"/>
        <v>No</v>
      </c>
      <c r="H148" s="1088" t="e">
        <f t="shared" si="52"/>
        <v>#N/A</v>
      </c>
      <c r="I148" s="1090" t="e">
        <f t="shared" si="52"/>
        <v>#N/A</v>
      </c>
      <c r="J148" s="1090" t="e">
        <f t="shared" si="56"/>
        <v>#N/A</v>
      </c>
      <c r="K148" s="1090" t="e">
        <f t="shared" si="57"/>
        <v>#N/A</v>
      </c>
      <c r="L148" s="1090" t="e">
        <f t="shared" si="53"/>
        <v>#N/A</v>
      </c>
      <c r="M148" s="1090" t="e">
        <f t="shared" si="58"/>
        <v>#N/A</v>
      </c>
      <c r="N148" s="1090" t="e">
        <f t="shared" si="59"/>
        <v>#N/A</v>
      </c>
      <c r="O148" s="1090" t="e">
        <f t="shared" si="53"/>
        <v>#N/A</v>
      </c>
      <c r="P148" s="1090" t="e">
        <f t="shared" si="60"/>
        <v>#N/A</v>
      </c>
      <c r="Q148" s="1090" t="e">
        <f t="shared" si="61"/>
        <v>#N/A</v>
      </c>
      <c r="AB148" s="1089" t="str">
        <f t="shared" si="51"/>
        <v>Fragment</v>
      </c>
      <c r="AC148" s="1089" t="str">
        <f t="shared" si="54"/>
        <v>No</v>
      </c>
      <c r="AD148" s="1089">
        <f t="shared" si="54"/>
        <v>0</v>
      </c>
      <c r="AE148" s="1089" t="str">
        <f t="shared" si="54"/>
        <v>2 mM NaHCO3 + 10mM NaCl</v>
      </c>
      <c r="AF148" s="1089" t="str">
        <f t="shared" si="54"/>
        <v>Fors&amp;Carbol(2009), Fors(2009)</v>
      </c>
    </row>
    <row r="149" spans="2:32" x14ac:dyDescent="0.3">
      <c r="B149" s="1084" t="s">
        <v>1173</v>
      </c>
      <c r="G149" s="1085" t="str">
        <f t="shared" si="55"/>
        <v>Yes</v>
      </c>
      <c r="H149" s="1088">
        <f t="shared" ref="H149:I156" si="62">IF((VLOOKUP($B149,DATOS,MATCH(H$9,TITULOS,0),FALSE))=0,NA(),(VLOOKUP($B149,DATOS,MATCH(H$9,TITULOS,0),FALSE)))</f>
        <v>8.35</v>
      </c>
      <c r="I149" s="1090" t="e">
        <f t="shared" si="62"/>
        <v>#N/A</v>
      </c>
      <c r="J149" s="1090" t="e">
        <f t="shared" si="56"/>
        <v>#N/A</v>
      </c>
      <c r="K149" s="1090" t="e">
        <f t="shared" si="57"/>
        <v>#N/A</v>
      </c>
      <c r="L149" s="1090">
        <f t="shared" ref="L149:O156" si="63">IF((VLOOKUP($B149,DATOS,MATCH(L$9,TITULOS,0),FALSE))=0,NA(),(VLOOKUP($B149,DATOS,MATCH(L$9,TITULOS,0),FALSE)))</f>
        <v>2.1879447487165751E-3</v>
      </c>
      <c r="M149" s="1090" t="e">
        <f t="shared" si="58"/>
        <v>#N/A</v>
      </c>
      <c r="N149" s="1090">
        <f t="shared" si="59"/>
        <v>2.1879447487165751E-3</v>
      </c>
      <c r="O149" s="1090">
        <f t="shared" si="63"/>
        <v>7.5988239575692633</v>
      </c>
      <c r="P149" s="1090" t="e">
        <f t="shared" si="60"/>
        <v>#N/A</v>
      </c>
      <c r="Q149" s="1090">
        <f t="shared" si="61"/>
        <v>7.5988239575692633</v>
      </c>
      <c r="AB149" s="1089" t="str">
        <f t="shared" si="51"/>
        <v>Pellet</v>
      </c>
      <c r="AC149" s="1089" t="str">
        <f t="shared" si="51"/>
        <v>Yes</v>
      </c>
      <c r="AD149" s="1089" t="str">
        <f t="shared" si="51"/>
        <v>room</v>
      </c>
      <c r="AE149" s="1089" t="str">
        <f t="shared" si="51"/>
        <v>1mM NaHCO3</v>
      </c>
      <c r="AF149" s="1089" t="str">
        <f t="shared" si="51"/>
        <v>González-Robles(2014)</v>
      </c>
    </row>
    <row r="150" spans="2:32" x14ac:dyDescent="0.3">
      <c r="B150" s="1084" t="s">
        <v>1174</v>
      </c>
      <c r="G150" s="1085" t="str">
        <f t="shared" si="55"/>
        <v>Yes</v>
      </c>
      <c r="H150" s="1088">
        <f t="shared" si="62"/>
        <v>8.35</v>
      </c>
      <c r="I150" s="1090" t="e">
        <f t="shared" si="62"/>
        <v>#N/A</v>
      </c>
      <c r="J150" s="1090" t="e">
        <f t="shared" si="56"/>
        <v>#N/A</v>
      </c>
      <c r="K150" s="1090" t="e">
        <f t="shared" si="57"/>
        <v>#N/A</v>
      </c>
      <c r="L150" s="1090" t="e">
        <f t="shared" si="63"/>
        <v>#N/A</v>
      </c>
      <c r="M150" s="1090" t="e">
        <f t="shared" si="58"/>
        <v>#N/A</v>
      </c>
      <c r="N150" s="1090" t="e">
        <f t="shared" si="59"/>
        <v>#N/A</v>
      </c>
      <c r="O150" s="1090" t="e">
        <f t="shared" si="63"/>
        <v>#N/A</v>
      </c>
      <c r="P150" s="1090" t="e">
        <f t="shared" si="60"/>
        <v>#N/A</v>
      </c>
      <c r="Q150" s="1090" t="e">
        <f t="shared" si="61"/>
        <v>#N/A</v>
      </c>
      <c r="AB150" s="1089" t="str">
        <f t="shared" ref="AB150:AF154" si="64">VLOOKUP($B150,DATOS,MATCH(AB$9,TITULOS,0),FALSE)</f>
        <v>Fragment</v>
      </c>
      <c r="AC150" s="1089" t="str">
        <f t="shared" si="64"/>
        <v>No</v>
      </c>
      <c r="AD150" s="1089" t="str">
        <f t="shared" si="64"/>
        <v>room</v>
      </c>
      <c r="AE150" s="1089" t="str">
        <f t="shared" si="64"/>
        <v>1mM NaHCO3</v>
      </c>
      <c r="AF150" s="1089" t="str">
        <f t="shared" si="64"/>
        <v>González-Robles(2014)</v>
      </c>
    </row>
    <row r="151" spans="2:32" x14ac:dyDescent="0.3">
      <c r="B151" s="1084" t="s">
        <v>1175</v>
      </c>
      <c r="G151" s="1085" t="str">
        <f t="shared" si="55"/>
        <v>Yes</v>
      </c>
      <c r="H151" s="1088" t="e">
        <f t="shared" si="62"/>
        <v>#N/A</v>
      </c>
      <c r="I151" s="1090" t="e">
        <f t="shared" si="62"/>
        <v>#N/A</v>
      </c>
      <c r="J151" s="1090" t="e">
        <f t="shared" si="56"/>
        <v>#N/A</v>
      </c>
      <c r="K151" s="1090" t="e">
        <f t="shared" si="57"/>
        <v>#N/A</v>
      </c>
      <c r="L151" s="1090">
        <f t="shared" si="63"/>
        <v>0.17719625647312345</v>
      </c>
      <c r="M151" s="1090" t="e">
        <f t="shared" si="58"/>
        <v>#N/A</v>
      </c>
      <c r="N151" s="1090">
        <f t="shared" si="59"/>
        <v>0.17719625647312345</v>
      </c>
      <c r="O151" s="1090">
        <f t="shared" si="63"/>
        <v>6.015750036896196</v>
      </c>
      <c r="P151" s="1090" t="e">
        <f t="shared" si="60"/>
        <v>#N/A</v>
      </c>
      <c r="Q151" s="1090">
        <f t="shared" si="61"/>
        <v>6.015750036896196</v>
      </c>
      <c r="AB151" s="1089" t="str">
        <f t="shared" si="64"/>
        <v>Segment</v>
      </c>
      <c r="AC151" s="1089" t="str">
        <f t="shared" si="64"/>
        <v>Yes</v>
      </c>
      <c r="AD151" s="1089" t="str">
        <f t="shared" si="64"/>
        <v>room</v>
      </c>
      <c r="AE151" s="1089" t="str">
        <f t="shared" si="64"/>
        <v>1mM NaHCO3</v>
      </c>
      <c r="AF151" s="1089" t="str">
        <f t="shared" si="64"/>
        <v>Mennecart(2014)</v>
      </c>
    </row>
    <row r="152" spans="2:32" x14ac:dyDescent="0.3">
      <c r="B152" s="1084" t="s">
        <v>1176</v>
      </c>
      <c r="G152" s="1085" t="str">
        <f t="shared" si="55"/>
        <v>Yes</v>
      </c>
      <c r="H152" s="1088" t="e">
        <f t="shared" si="62"/>
        <v>#N/A</v>
      </c>
      <c r="I152" s="1090" t="e">
        <f t="shared" si="62"/>
        <v>#N/A</v>
      </c>
      <c r="J152" s="1090" t="e">
        <f t="shared" si="56"/>
        <v>#N/A</v>
      </c>
      <c r="K152" s="1090" t="e">
        <f t="shared" si="57"/>
        <v>#N/A</v>
      </c>
      <c r="L152" s="1090">
        <f t="shared" si="63"/>
        <v>0.1651407450776238</v>
      </c>
      <c r="M152" s="1090" t="e">
        <f t="shared" si="58"/>
        <v>#N/A</v>
      </c>
      <c r="N152" s="1090">
        <f t="shared" si="59"/>
        <v>0.1651407450776238</v>
      </c>
      <c r="O152" s="1090">
        <f t="shared" si="63"/>
        <v>15.629265236029832</v>
      </c>
      <c r="P152" s="1090" t="e">
        <f t="shared" si="60"/>
        <v>#N/A</v>
      </c>
      <c r="Q152" s="1090">
        <f t="shared" si="61"/>
        <v>15.629265236029832</v>
      </c>
      <c r="AB152" s="1089" t="str">
        <f t="shared" si="64"/>
        <v>Fragment</v>
      </c>
      <c r="AC152" s="1089" t="str">
        <f t="shared" si="64"/>
        <v>No</v>
      </c>
      <c r="AD152" s="1089" t="str">
        <f t="shared" si="64"/>
        <v>room</v>
      </c>
      <c r="AE152" s="1089" t="str">
        <f t="shared" si="64"/>
        <v>1mM NaHCO3</v>
      </c>
      <c r="AF152" s="1089" t="str">
        <f t="shared" si="64"/>
        <v>Mennecart(2014)</v>
      </c>
    </row>
    <row r="153" spans="2:32" x14ac:dyDescent="0.3">
      <c r="B153" s="1084" t="s">
        <v>1012</v>
      </c>
      <c r="G153" s="1085" t="str">
        <f t="shared" si="55"/>
        <v>Yes</v>
      </c>
      <c r="H153" s="1088">
        <f t="shared" si="62"/>
        <v>2.4</v>
      </c>
      <c r="I153" s="1090">
        <f t="shared" si="62"/>
        <v>0.316</v>
      </c>
      <c r="J153" s="1090" t="e">
        <f t="shared" si="56"/>
        <v>#N/A</v>
      </c>
      <c r="K153" s="1090">
        <f t="shared" si="57"/>
        <v>0.316</v>
      </c>
      <c r="L153" s="1090">
        <f t="shared" si="63"/>
        <v>9.8799999999999999E-2</v>
      </c>
      <c r="M153" s="1090" t="e">
        <f t="shared" si="58"/>
        <v>#N/A</v>
      </c>
      <c r="N153" s="1090">
        <f t="shared" si="59"/>
        <v>9.8799999999999999E-2</v>
      </c>
      <c r="O153" s="1090">
        <f t="shared" si="63"/>
        <v>1.32</v>
      </c>
      <c r="P153" s="1090" t="e">
        <f t="shared" si="60"/>
        <v>#N/A</v>
      </c>
      <c r="Q153" s="1090">
        <f t="shared" si="61"/>
        <v>1.32</v>
      </c>
      <c r="AB153" s="1089" t="str">
        <f t="shared" si="64"/>
        <v>Fragments</v>
      </c>
      <c r="AC153" s="1089" t="str">
        <f t="shared" si="64"/>
        <v>Detached</v>
      </c>
      <c r="AD153" s="1089">
        <f t="shared" si="64"/>
        <v>0</v>
      </c>
      <c r="AE153" s="1089" t="str">
        <f t="shared" si="64"/>
        <v>2mM NaHCO3</v>
      </c>
      <c r="AF153" s="1089" t="str">
        <f t="shared" si="64"/>
        <v>Roth(2014)</v>
      </c>
    </row>
    <row r="154" spans="2:32" x14ac:dyDescent="0.3">
      <c r="B154" s="1084" t="s">
        <v>1013</v>
      </c>
      <c r="G154" s="1085" t="str">
        <f t="shared" si="55"/>
        <v>Yes</v>
      </c>
      <c r="H154" s="1088">
        <f t="shared" si="62"/>
        <v>1.4</v>
      </c>
      <c r="I154" s="1090">
        <f t="shared" si="62"/>
        <v>0.30099999999999999</v>
      </c>
      <c r="J154" s="1090" t="e">
        <f t="shared" si="56"/>
        <v>#N/A</v>
      </c>
      <c r="K154" s="1090">
        <f t="shared" si="57"/>
        <v>0.30099999999999999</v>
      </c>
      <c r="L154" s="1090">
        <f t="shared" si="63"/>
        <v>7.3599999999999999E-2</v>
      </c>
      <c r="M154" s="1090" t="e">
        <f t="shared" si="58"/>
        <v>#N/A</v>
      </c>
      <c r="N154" s="1090">
        <f t="shared" si="59"/>
        <v>7.3599999999999999E-2</v>
      </c>
      <c r="O154" s="1090">
        <f t="shared" si="63"/>
        <v>1.7399999999999998</v>
      </c>
      <c r="P154" s="1090" t="e">
        <f t="shared" si="60"/>
        <v>#N/A</v>
      </c>
      <c r="Q154" s="1090">
        <f t="shared" si="61"/>
        <v>1.7399999999999998</v>
      </c>
      <c r="AB154" s="1089" t="str">
        <f t="shared" si="64"/>
        <v>Fragments</v>
      </c>
      <c r="AC154" s="1089" t="str">
        <f t="shared" si="64"/>
        <v>Detached</v>
      </c>
      <c r="AD154" s="1089">
        <f t="shared" si="64"/>
        <v>0</v>
      </c>
      <c r="AE154" s="1089" t="str">
        <f t="shared" si="64"/>
        <v>2mM NaHCO3</v>
      </c>
      <c r="AF154" s="1089" t="str">
        <f t="shared" si="64"/>
        <v>Roth(2014)</v>
      </c>
    </row>
    <row r="155" spans="2:32" x14ac:dyDescent="0.3">
      <c r="B155" s="1084" t="s">
        <v>1014</v>
      </c>
      <c r="G155" s="1085" t="str">
        <f t="shared" si="55"/>
        <v>Yes</v>
      </c>
      <c r="H155" s="1088">
        <f t="shared" si="62"/>
        <v>2.2000000000000002</v>
      </c>
      <c r="I155" s="1090">
        <f t="shared" si="62"/>
        <v>0.29899999999999999</v>
      </c>
      <c r="J155" s="1090" t="e">
        <f t="shared" ref="J155:J156" si="65">IF($G155="No",I155,NA())</f>
        <v>#N/A</v>
      </c>
      <c r="K155" s="1090">
        <f t="shared" ref="K155:K156" si="66">IF($G155="Yes",I155,NA())</f>
        <v>0.29899999999999999</v>
      </c>
      <c r="L155" s="1090">
        <f t="shared" si="63"/>
        <v>9.8299999999999998E-2</v>
      </c>
      <c r="M155" s="1090" t="e">
        <f t="shared" ref="M155:M156" si="67">IF($G155="No",L155,NA())</f>
        <v>#N/A</v>
      </c>
      <c r="N155" s="1090">
        <f t="shared" ref="N155:N156" si="68">IF($G155="Yes",L155,NA())</f>
        <v>9.8299999999999998E-2</v>
      </c>
      <c r="O155" s="1090">
        <f t="shared" si="63"/>
        <v>3.2099999999999995</v>
      </c>
      <c r="P155" s="1090" t="e">
        <f t="shared" ref="P155:P156" si="69">IF($G155="No",O155,NA())</f>
        <v>#N/A</v>
      </c>
      <c r="Q155" s="1090">
        <f t="shared" ref="Q155:Q156" si="70">IF($G155="Yes",O155,NA())</f>
        <v>3.2099999999999995</v>
      </c>
    </row>
    <row r="156" spans="2:32" x14ac:dyDescent="0.3">
      <c r="B156" s="1084" t="s">
        <v>1015</v>
      </c>
      <c r="G156" s="1085" t="str">
        <f t="shared" si="55"/>
        <v>Yes</v>
      </c>
      <c r="H156" s="1088">
        <f t="shared" si="62"/>
        <v>4.9000000000000004</v>
      </c>
      <c r="I156" s="1090">
        <f t="shared" si="62"/>
        <v>1.53</v>
      </c>
      <c r="J156" s="1090" t="e">
        <f t="shared" si="65"/>
        <v>#N/A</v>
      </c>
      <c r="K156" s="1090">
        <f t="shared" si="66"/>
        <v>1.53</v>
      </c>
      <c r="L156" s="1090">
        <f t="shared" si="63"/>
        <v>0.106</v>
      </c>
      <c r="M156" s="1090" t="e">
        <f t="shared" si="67"/>
        <v>#N/A</v>
      </c>
      <c r="N156" s="1090">
        <f t="shared" si="68"/>
        <v>0.106</v>
      </c>
      <c r="O156" s="1090">
        <f t="shared" si="63"/>
        <v>1.79</v>
      </c>
      <c r="P156" s="1090" t="e">
        <f t="shared" si="69"/>
        <v>#N/A</v>
      </c>
      <c r="Q156" s="1090">
        <f t="shared" si="70"/>
        <v>1.79</v>
      </c>
    </row>
    <row r="157" spans="2:32" x14ac:dyDescent="0.3">
      <c r="B157" s="1067"/>
    </row>
    <row r="158" spans="2:32" x14ac:dyDescent="0.3">
      <c r="B158" s="1067"/>
    </row>
    <row r="159" spans="2:32" x14ac:dyDescent="0.3">
      <c r="B159" s="1067"/>
    </row>
    <row r="160" spans="2:32" x14ac:dyDescent="0.3">
      <c r="B160" s="1067"/>
    </row>
    <row r="161" spans="2:2" x14ac:dyDescent="0.3">
      <c r="B161" s="1067"/>
    </row>
    <row r="162" spans="2:2" x14ac:dyDescent="0.3">
      <c r="B162" s="1067"/>
    </row>
    <row r="163" spans="2:2" x14ac:dyDescent="0.3">
      <c r="B163" s="1067"/>
    </row>
    <row r="164" spans="2:2" x14ac:dyDescent="0.3">
      <c r="B164" s="1067"/>
    </row>
    <row r="165" spans="2:2" x14ac:dyDescent="0.3">
      <c r="B165" s="1067"/>
    </row>
    <row r="166" spans="2:2" x14ac:dyDescent="0.3">
      <c r="B166" s="1067"/>
    </row>
    <row r="167" spans="2:2" x14ac:dyDescent="0.3">
      <c r="B167" s="1067"/>
    </row>
    <row r="168" spans="2:2" x14ac:dyDescent="0.3">
      <c r="B168" s="1067"/>
    </row>
    <row r="169" spans="2:2" x14ac:dyDescent="0.3">
      <c r="B169" s="1067"/>
    </row>
    <row r="170" spans="2:2" x14ac:dyDescent="0.3">
      <c r="B170" s="1067"/>
    </row>
    <row r="171" spans="2:2" x14ac:dyDescent="0.3">
      <c r="B171" s="1067"/>
    </row>
    <row r="172" spans="2:2" x14ac:dyDescent="0.3">
      <c r="B172" s="1067"/>
    </row>
    <row r="173" spans="2:2" x14ac:dyDescent="0.3">
      <c r="B173" s="1067"/>
    </row>
    <row r="174" spans="2:2" x14ac:dyDescent="0.3">
      <c r="B174" s="1067"/>
    </row>
    <row r="175" spans="2:2" x14ac:dyDescent="0.3">
      <c r="B175" s="1067"/>
    </row>
    <row r="176" spans="2:2" x14ac:dyDescent="0.3">
      <c r="B176" s="1067"/>
    </row>
    <row r="177" spans="2:2" x14ac:dyDescent="0.3">
      <c r="B177" s="1067"/>
    </row>
    <row r="178" spans="2:2" x14ac:dyDescent="0.3">
      <c r="B178" s="1067"/>
    </row>
    <row r="179" spans="2:2" x14ac:dyDescent="0.3">
      <c r="B179" s="1067"/>
    </row>
    <row r="180" spans="2:2" x14ac:dyDescent="0.3">
      <c r="B180" s="1067"/>
    </row>
    <row r="181" spans="2:2" x14ac:dyDescent="0.3">
      <c r="B181" s="1067"/>
    </row>
    <row r="182" spans="2:2" x14ac:dyDescent="0.3">
      <c r="B182" s="1067"/>
    </row>
    <row r="183" spans="2:2" x14ac:dyDescent="0.3">
      <c r="B183" s="1067"/>
    </row>
    <row r="184" spans="2:2" x14ac:dyDescent="0.3">
      <c r="B184" s="1067"/>
    </row>
    <row r="185" spans="2:2" x14ac:dyDescent="0.3">
      <c r="B185" s="1067"/>
    </row>
    <row r="186" spans="2:2" x14ac:dyDescent="0.3">
      <c r="B186" s="1067"/>
    </row>
    <row r="187" spans="2:2" x14ac:dyDescent="0.3">
      <c r="B187" s="1067"/>
    </row>
    <row r="188" spans="2:2" x14ac:dyDescent="0.3">
      <c r="B188" s="1067"/>
    </row>
    <row r="189" spans="2:2" x14ac:dyDescent="0.3">
      <c r="B189" s="1067"/>
    </row>
    <row r="190" spans="2:2" x14ac:dyDescent="0.3">
      <c r="B190" s="1067"/>
    </row>
    <row r="191" spans="2:2" x14ac:dyDescent="0.3">
      <c r="B191" s="1067"/>
    </row>
    <row r="192" spans="2:2" x14ac:dyDescent="0.3">
      <c r="B192" s="1067"/>
    </row>
    <row r="193" spans="2:3" x14ac:dyDescent="0.3">
      <c r="B193" s="1067"/>
    </row>
    <row r="194" spans="2:3" x14ac:dyDescent="0.3">
      <c r="B194" s="1067"/>
    </row>
    <row r="195" spans="2:3" x14ac:dyDescent="0.3">
      <c r="B195" s="1067"/>
    </row>
    <row r="196" spans="2:3" x14ac:dyDescent="0.3">
      <c r="B196" s="1067"/>
    </row>
    <row r="197" spans="2:3" x14ac:dyDescent="0.3">
      <c r="B197" s="1067"/>
    </row>
    <row r="198" spans="2:3" x14ac:dyDescent="0.3">
      <c r="B198" s="1067"/>
    </row>
    <row r="199" spans="2:3" x14ac:dyDescent="0.3">
      <c r="B199" s="1067"/>
    </row>
    <row r="200" spans="2:3" x14ac:dyDescent="0.3">
      <c r="B200" s="1067"/>
    </row>
    <row r="201" spans="2:3" x14ac:dyDescent="0.3">
      <c r="B201" s="1067"/>
    </row>
    <row r="202" spans="2:3" x14ac:dyDescent="0.3">
      <c r="B202" s="1067"/>
    </row>
    <row r="203" spans="2:3" x14ac:dyDescent="0.3">
      <c r="B203" s="1067"/>
    </row>
    <row r="204" spans="2:3" x14ac:dyDescent="0.3">
      <c r="B204" s="1067"/>
    </row>
    <row r="205" spans="2:3" x14ac:dyDescent="0.3">
      <c r="B205" s="1067"/>
    </row>
    <row r="206" spans="2:3" x14ac:dyDescent="0.3">
      <c r="B206" s="1067"/>
    </row>
    <row r="207" spans="2:3" x14ac:dyDescent="0.3">
      <c r="B207" s="1067"/>
    </row>
    <row r="208" spans="2:3" ht="28.8" x14ac:dyDescent="0.3">
      <c r="B208" s="1067"/>
      <c r="C208" s="1066" t="s">
        <v>824</v>
      </c>
    </row>
    <row r="209" spans="2:3" x14ac:dyDescent="0.3">
      <c r="B209" s="1067"/>
    </row>
    <row r="210" spans="2:3" x14ac:dyDescent="0.3">
      <c r="B210" s="1067"/>
      <c r="C210" s="1067" t="s">
        <v>1099</v>
      </c>
    </row>
    <row r="211" spans="2:3" x14ac:dyDescent="0.3">
      <c r="B211" s="1067" t="s">
        <v>825</v>
      </c>
      <c r="C211" s="1067" t="s">
        <v>237</v>
      </c>
    </row>
    <row r="212" spans="2:3" x14ac:dyDescent="0.3">
      <c r="B212" s="1067" t="s">
        <v>86</v>
      </c>
      <c r="C212" s="1067" t="s">
        <v>1116</v>
      </c>
    </row>
    <row r="213" spans="2:3" x14ac:dyDescent="0.3">
      <c r="B213" s="1067" t="s">
        <v>214</v>
      </c>
      <c r="C213" s="1066" t="s">
        <v>1179</v>
      </c>
    </row>
    <row r="214" spans="2:3" x14ac:dyDescent="0.3">
      <c r="B214" s="1067" t="s">
        <v>1099</v>
      </c>
      <c r="C214" s="1066" t="s">
        <v>1180</v>
      </c>
    </row>
    <row r="215" spans="2:3" x14ac:dyDescent="0.3">
      <c r="B215" s="1067" t="s">
        <v>1116</v>
      </c>
      <c r="C215" s="1066" t="s">
        <v>1181</v>
      </c>
    </row>
    <row r="216" spans="2:3" x14ac:dyDescent="0.3">
      <c r="B216" s="1067" t="s">
        <v>237</v>
      </c>
      <c r="C216" s="1066" t="s">
        <v>1182</v>
      </c>
    </row>
    <row r="217" spans="2:3" x14ac:dyDescent="0.3">
      <c r="B217" s="1067" t="s">
        <v>1188</v>
      </c>
      <c r="C217" s="1066" t="s">
        <v>1183</v>
      </c>
    </row>
    <row r="218" spans="2:3" x14ac:dyDescent="0.3">
      <c r="B218" s="1067" t="s">
        <v>1086</v>
      </c>
      <c r="C218" s="1066" t="s">
        <v>1184</v>
      </c>
    </row>
    <row r="219" spans="2:3" x14ac:dyDescent="0.3">
      <c r="B219" s="1067" t="s">
        <v>1189</v>
      </c>
    </row>
    <row r="220" spans="2:3" x14ac:dyDescent="0.3">
      <c r="B220" s="1067" t="s">
        <v>217</v>
      </c>
    </row>
    <row r="221" spans="2:3" x14ac:dyDescent="0.3">
      <c r="B221" s="1067" t="s">
        <v>1177</v>
      </c>
    </row>
    <row r="222" spans="2:3" x14ac:dyDescent="0.3">
      <c r="B222" s="1067" t="s">
        <v>85</v>
      </c>
    </row>
    <row r="223" spans="2:3" x14ac:dyDescent="0.3">
      <c r="B223" s="1067" t="s">
        <v>4</v>
      </c>
    </row>
    <row r="224" spans="2:3" x14ac:dyDescent="0.3">
      <c r="B224" s="1067" t="s">
        <v>737</v>
      </c>
    </row>
    <row r="225" spans="2:2" x14ac:dyDescent="0.3">
      <c r="B225" s="1067" t="s">
        <v>215</v>
      </c>
    </row>
    <row r="226" spans="2:2" x14ac:dyDescent="0.3">
      <c r="B226" s="1067" t="s">
        <v>1185</v>
      </c>
    </row>
    <row r="227" spans="2:2" x14ac:dyDescent="0.3">
      <c r="B227" s="1067" t="s">
        <v>277</v>
      </c>
    </row>
    <row r="228" spans="2:2" x14ac:dyDescent="0.3">
      <c r="B228" s="1067" t="s">
        <v>818</v>
      </c>
    </row>
    <row r="229" spans="2:2" x14ac:dyDescent="0.3">
      <c r="B229" s="1067" t="s">
        <v>1179</v>
      </c>
    </row>
    <row r="230" spans="2:2" x14ac:dyDescent="0.3">
      <c r="B230" s="1067" t="s">
        <v>1180</v>
      </c>
    </row>
    <row r="231" spans="2:2" x14ac:dyDescent="0.3">
      <c r="B231" s="1067" t="s">
        <v>1181</v>
      </c>
    </row>
    <row r="232" spans="2:2" x14ac:dyDescent="0.3">
      <c r="B232" s="1067" t="s">
        <v>1182</v>
      </c>
    </row>
    <row r="233" spans="2:2" x14ac:dyDescent="0.3">
      <c r="B233" s="1067" t="s">
        <v>1183</v>
      </c>
    </row>
    <row r="234" spans="2:2" x14ac:dyDescent="0.3">
      <c r="B234" s="1067" t="s">
        <v>1184</v>
      </c>
    </row>
    <row r="235" spans="2:2" x14ac:dyDescent="0.3">
      <c r="B235" s="1067" t="s">
        <v>83</v>
      </c>
    </row>
    <row r="236" spans="2:2" x14ac:dyDescent="0.3">
      <c r="B236" s="1067" t="s">
        <v>120</v>
      </c>
    </row>
    <row r="237" spans="2:2" x14ac:dyDescent="0.3">
      <c r="B237" s="1067" t="s">
        <v>711</v>
      </c>
    </row>
    <row r="238" spans="2:2" x14ac:dyDescent="0.3">
      <c r="B238" s="1067" t="s">
        <v>84</v>
      </c>
    </row>
    <row r="239" spans="2:2" x14ac:dyDescent="0.3">
      <c r="B239" s="1067" t="s">
        <v>118</v>
      </c>
    </row>
    <row r="240" spans="2:2" x14ac:dyDescent="0.3">
      <c r="B240" s="1067"/>
    </row>
    <row r="241" spans="2:2" x14ac:dyDescent="0.3">
      <c r="B241" s="1067"/>
    </row>
    <row r="242" spans="2:2" x14ac:dyDescent="0.3">
      <c r="B242" s="1067"/>
    </row>
    <row r="243" spans="2:2" x14ac:dyDescent="0.3">
      <c r="B243" s="1067"/>
    </row>
    <row r="244" spans="2:2" x14ac:dyDescent="0.3">
      <c r="B244" s="1067"/>
    </row>
    <row r="245" spans="2:2" x14ac:dyDescent="0.3">
      <c r="B245" s="1067"/>
    </row>
    <row r="246" spans="2:2" x14ac:dyDescent="0.3">
      <c r="B246" s="1067"/>
    </row>
    <row r="247" spans="2:2" x14ac:dyDescent="0.3">
      <c r="B247" s="1067"/>
    </row>
    <row r="248" spans="2:2" x14ac:dyDescent="0.3">
      <c r="B248" s="1067"/>
    </row>
    <row r="249" spans="2:2" x14ac:dyDescent="0.3">
      <c r="B249" s="1067"/>
    </row>
    <row r="250" spans="2:2" x14ac:dyDescent="0.3">
      <c r="B250" s="1067"/>
    </row>
    <row r="251" spans="2:2" x14ac:dyDescent="0.3">
      <c r="B251" s="1067"/>
    </row>
    <row r="252" spans="2:2" x14ac:dyDescent="0.3">
      <c r="B252" s="1067"/>
    </row>
    <row r="253" spans="2:2" x14ac:dyDescent="0.3">
      <c r="B253" s="1067"/>
    </row>
    <row r="254" spans="2:2" x14ac:dyDescent="0.3">
      <c r="B254" s="1067"/>
    </row>
    <row r="255" spans="2:2" x14ac:dyDescent="0.3">
      <c r="B255" s="1067"/>
    </row>
    <row r="256" spans="2:2" x14ac:dyDescent="0.3">
      <c r="B256" s="1067"/>
    </row>
    <row r="257" spans="2:2" x14ac:dyDescent="0.3">
      <c r="B257" s="1067"/>
    </row>
    <row r="258" spans="2:2" x14ac:dyDescent="0.3">
      <c r="B258" s="1067"/>
    </row>
    <row r="259" spans="2:2" x14ac:dyDescent="0.3">
      <c r="B259" s="1067"/>
    </row>
    <row r="260" spans="2:2" x14ac:dyDescent="0.3">
      <c r="B260" s="1067"/>
    </row>
    <row r="261" spans="2:2" x14ac:dyDescent="0.3">
      <c r="B261" s="1067"/>
    </row>
    <row r="262" spans="2:2" x14ac:dyDescent="0.3">
      <c r="B262" s="1067"/>
    </row>
    <row r="263" spans="2:2" x14ac:dyDescent="0.3">
      <c r="B263" s="1067"/>
    </row>
    <row r="264" spans="2:2" x14ac:dyDescent="0.3">
      <c r="B264" s="1067"/>
    </row>
    <row r="265" spans="2:2" x14ac:dyDescent="0.3">
      <c r="B265" s="1067"/>
    </row>
    <row r="266" spans="2:2" x14ac:dyDescent="0.3">
      <c r="B266" s="1067"/>
    </row>
    <row r="267" spans="2:2" x14ac:dyDescent="0.3">
      <c r="B267" s="1067"/>
    </row>
    <row r="268" spans="2:2" x14ac:dyDescent="0.3">
      <c r="B268" s="1067"/>
    </row>
    <row r="269" spans="2:2" x14ac:dyDescent="0.3">
      <c r="B269" s="1067"/>
    </row>
    <row r="270" spans="2:2" x14ac:dyDescent="0.3">
      <c r="B270" s="1067"/>
    </row>
    <row r="271" spans="2:2" x14ac:dyDescent="0.3">
      <c r="B271" s="1067"/>
    </row>
    <row r="272" spans="2:2" x14ac:dyDescent="0.3">
      <c r="B272" s="1067"/>
    </row>
    <row r="273" spans="2:2" x14ac:dyDescent="0.3">
      <c r="B273" s="1067"/>
    </row>
    <row r="274" spans="2:2" x14ac:dyDescent="0.3">
      <c r="B274" s="1067"/>
    </row>
    <row r="275" spans="2:2" x14ac:dyDescent="0.3">
      <c r="B275" s="1067"/>
    </row>
    <row r="276" spans="2:2" x14ac:dyDescent="0.3">
      <c r="B276" s="1067"/>
    </row>
    <row r="277" spans="2:2" x14ac:dyDescent="0.3">
      <c r="B277" s="1067"/>
    </row>
    <row r="278" spans="2:2" x14ac:dyDescent="0.3">
      <c r="B278" s="1067"/>
    </row>
    <row r="279" spans="2:2" x14ac:dyDescent="0.3">
      <c r="B279" s="1067"/>
    </row>
    <row r="280" spans="2:2" x14ac:dyDescent="0.3">
      <c r="B280" s="1067"/>
    </row>
    <row r="281" spans="2:2" x14ac:dyDescent="0.3">
      <c r="B281" s="1067"/>
    </row>
    <row r="282" spans="2:2" x14ac:dyDescent="0.3">
      <c r="B282" s="1067"/>
    </row>
    <row r="283" spans="2:2" x14ac:dyDescent="0.3">
      <c r="B283" s="1067"/>
    </row>
    <row r="284" spans="2:2" x14ac:dyDescent="0.3">
      <c r="B284" s="1067"/>
    </row>
    <row r="285" spans="2:2" x14ac:dyDescent="0.3">
      <c r="B285" s="1067"/>
    </row>
    <row r="286" spans="2:2" x14ac:dyDescent="0.3">
      <c r="B286" s="1067"/>
    </row>
    <row r="287" spans="2:2" x14ac:dyDescent="0.3">
      <c r="B287" s="1067"/>
    </row>
    <row r="288" spans="2:2" x14ac:dyDescent="0.3">
      <c r="B288" s="1067"/>
    </row>
    <row r="289" spans="2:2" x14ac:dyDescent="0.3">
      <c r="B289" s="1067"/>
    </row>
    <row r="290" spans="2:2" x14ac:dyDescent="0.3">
      <c r="B290" s="1067"/>
    </row>
    <row r="291" spans="2:2" x14ac:dyDescent="0.3">
      <c r="B291" s="1067"/>
    </row>
    <row r="292" spans="2:2" x14ac:dyDescent="0.3">
      <c r="B292" s="1067"/>
    </row>
    <row r="293" spans="2:2" x14ac:dyDescent="0.3">
      <c r="B293" s="1067"/>
    </row>
    <row r="294" spans="2:2" x14ac:dyDescent="0.3">
      <c r="B294" s="1067"/>
    </row>
    <row r="295" spans="2:2" x14ac:dyDescent="0.3">
      <c r="B295" s="1067"/>
    </row>
    <row r="296" spans="2:2" x14ac:dyDescent="0.3">
      <c r="B296" s="1067"/>
    </row>
    <row r="297" spans="2:2" x14ac:dyDescent="0.3">
      <c r="B297" s="1067"/>
    </row>
    <row r="298" spans="2:2" x14ac:dyDescent="0.3">
      <c r="B298" s="1067"/>
    </row>
    <row r="299" spans="2:2" x14ac:dyDescent="0.3">
      <c r="B299" s="1067"/>
    </row>
    <row r="300" spans="2:2" x14ac:dyDescent="0.3">
      <c r="B300" s="1067"/>
    </row>
    <row r="301" spans="2:2" x14ac:dyDescent="0.3">
      <c r="B301" s="1067"/>
    </row>
    <row r="302" spans="2:2" x14ac:dyDescent="0.3">
      <c r="B302" s="1067"/>
    </row>
    <row r="303" spans="2:2" x14ac:dyDescent="0.3">
      <c r="B303" s="1067"/>
    </row>
  </sheetData>
  <sheetProtection algorithmName="SHA-512" hashValue="K81rLAn4/VrRs+rRM9GJX3sNPt6Htn9uSAAoIPcxp5cZdxqTImfflsjV6D/+U5Ifgiu03e9NscQJkrFuc5uu7g==" saltValue="zWpl8jDkXokwiZkh4ekfuw==" spinCount="100000" sheet="1" pivotTables="0"/>
  <mergeCells count="4">
    <mergeCell ref="F2:Y2"/>
    <mergeCell ref="AA2:AG2"/>
    <mergeCell ref="A2:D2"/>
    <mergeCell ref="AC8:AF8"/>
  </mergeCells>
  <conditionalFormatting sqref="H10:K101 H110:K156 H102:H109">
    <cfRule type="expression" dxfId="38" priority="7">
      <formula>ISERROR(H10)</formula>
    </cfRule>
  </conditionalFormatting>
  <conditionalFormatting sqref="L10:N101 L110:N156">
    <cfRule type="expression" dxfId="37" priority="6">
      <formula>ISERROR(L10)</formula>
    </cfRule>
  </conditionalFormatting>
  <conditionalFormatting sqref="O11:Q101 O10 O110:Q156">
    <cfRule type="expression" dxfId="36" priority="5">
      <formula>ISERROR(O10)</formula>
    </cfRule>
  </conditionalFormatting>
  <conditionalFormatting sqref="P10:Q10">
    <cfRule type="expression" dxfId="35" priority="4">
      <formula>ISERROR(P10)</formula>
    </cfRule>
  </conditionalFormatting>
  <conditionalFormatting sqref="I102:K109">
    <cfRule type="expression" dxfId="34" priority="3">
      <formula>ISERROR(I102)</formula>
    </cfRule>
  </conditionalFormatting>
  <conditionalFormatting sqref="L102:N109">
    <cfRule type="expression" dxfId="33" priority="2">
      <formula>ISERROR(L102)</formula>
    </cfRule>
  </conditionalFormatting>
  <conditionalFormatting sqref="O102:Q109">
    <cfRule type="expression" dxfId="32" priority="1">
      <formula>ISERROR(O102)</formula>
    </cfRule>
  </conditionalFormatting>
  <dataValidations xWindow="408" yWindow="514" count="2">
    <dataValidation type="list" showInputMessage="1" showErrorMessage="1" sqref="AB9:AF9">
      <formula1>$B$209:$B$235</formula1>
    </dataValidation>
    <dataValidation type="list" showInputMessage="1" showErrorMessage="1" sqref="H9:I9 L9 O9">
      <formula1>$C$209:$C$218</formula1>
    </dataValidation>
  </dataValidations>
  <pageMargins left="0.7" right="0.7" top="0.75" bottom="0.75" header="0.3" footer="0.3"/>
  <pageSetup paperSize="9" orientation="portrait" verticalDpi="0" r:id="rId2"/>
  <ignoredErrors>
    <ignoredError sqref="L8 O8" formula="1"/>
  </ignoredError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59999389629810485"/>
  </sheetPr>
  <dimension ref="A2:Q77"/>
  <sheetViews>
    <sheetView zoomScaleNormal="100" workbookViewId="0"/>
  </sheetViews>
  <sheetFormatPr baseColWidth="10" defaultColWidth="11.44140625" defaultRowHeight="14.4" x14ac:dyDescent="0.3"/>
  <cols>
    <col min="1" max="1" width="3.44140625" style="300" customWidth="1"/>
    <col min="2" max="2" width="25.88671875" style="27" customWidth="1"/>
    <col min="3" max="3" width="34.6640625" style="300" customWidth="1"/>
    <col min="4" max="4" width="37.6640625" style="300" customWidth="1"/>
    <col min="5" max="5" width="11.44140625" style="300"/>
    <col min="6" max="6" width="3.44140625" style="40" customWidth="1"/>
    <col min="7" max="9" width="11.44140625" style="300"/>
    <col min="10" max="10" width="8" style="300" customWidth="1"/>
    <col min="11" max="11" width="6.88671875" style="300" customWidth="1"/>
    <col min="12" max="14" width="6.33203125" style="300" customWidth="1"/>
    <col min="15" max="15" width="8.33203125" style="300" bestFit="1" customWidth="1"/>
    <col min="16" max="16" width="6.33203125" style="300" customWidth="1"/>
    <col min="17" max="16384" width="11.44140625" style="300"/>
  </cols>
  <sheetData>
    <row r="2" spans="1:17" s="18" customFormat="1" ht="18" x14ac:dyDescent="0.3">
      <c r="B2" s="897" t="s">
        <v>129</v>
      </c>
      <c r="C2" s="897"/>
      <c r="F2" s="46"/>
      <c r="G2" s="266" t="s">
        <v>118</v>
      </c>
    </row>
    <row r="3" spans="1:17" s="279" customFormat="1" ht="6.75" customHeight="1" thickBot="1" x14ac:dyDescent="0.35">
      <c r="B3" s="26"/>
      <c r="F3" s="41"/>
    </row>
    <row r="5" spans="1:17" ht="16.2" thickBot="1" x14ac:dyDescent="0.35">
      <c r="A5" s="42" t="s">
        <v>121</v>
      </c>
      <c r="B5" s="265" t="s">
        <v>224</v>
      </c>
      <c r="F5" s="48" t="s">
        <v>121</v>
      </c>
      <c r="G5" s="898" t="s">
        <v>118</v>
      </c>
      <c r="H5" s="898"/>
      <c r="I5" s="898"/>
    </row>
    <row r="6" spans="1:17" ht="16.2" thickBot="1" x14ac:dyDescent="0.35">
      <c r="A6" s="42"/>
      <c r="B6" s="265"/>
      <c r="C6" s="94" t="s">
        <v>606</v>
      </c>
      <c r="D6" s="23" t="s">
        <v>607</v>
      </c>
      <c r="F6" s="48"/>
      <c r="G6" s="265"/>
      <c r="H6" s="265"/>
      <c r="I6" s="265"/>
    </row>
    <row r="7" spans="1:17" ht="15.6" x14ac:dyDescent="0.3">
      <c r="A7" s="42"/>
      <c r="B7" s="93" t="s">
        <v>219</v>
      </c>
      <c r="C7" s="899" t="s">
        <v>19</v>
      </c>
      <c r="D7" s="900"/>
      <c r="F7" s="48"/>
      <c r="G7" s="265"/>
      <c r="H7" s="175"/>
      <c r="I7" s="265"/>
    </row>
    <row r="8" spans="1:17" ht="15.6" x14ac:dyDescent="0.3">
      <c r="A8" s="42"/>
      <c r="B8" s="65" t="s">
        <v>195</v>
      </c>
      <c r="C8" s="901" t="s">
        <v>20</v>
      </c>
      <c r="D8" s="902"/>
      <c r="F8" s="48"/>
      <c r="G8" s="265"/>
      <c r="H8" s="265"/>
      <c r="I8" s="265"/>
    </row>
    <row r="9" spans="1:17" ht="15.6" x14ac:dyDescent="0.3">
      <c r="A9" s="42"/>
      <c r="B9" s="65" t="s">
        <v>196</v>
      </c>
      <c r="C9" s="274" t="s">
        <v>603</v>
      </c>
      <c r="D9" s="275" t="s">
        <v>604</v>
      </c>
      <c r="F9" s="48"/>
      <c r="G9" s="265"/>
      <c r="H9" s="265"/>
      <c r="I9" s="265"/>
    </row>
    <row r="10" spans="1:17" ht="15.6" x14ac:dyDescent="0.3">
      <c r="A10" s="42"/>
      <c r="B10" s="65" t="s">
        <v>1099</v>
      </c>
      <c r="C10" s="274">
        <v>27</v>
      </c>
      <c r="D10" s="275">
        <v>31</v>
      </c>
      <c r="F10" s="48"/>
      <c r="G10" s="265"/>
      <c r="H10" s="265"/>
      <c r="I10" s="265"/>
    </row>
    <row r="11" spans="1:17" ht="15.6" x14ac:dyDescent="0.3">
      <c r="A11" s="513"/>
      <c r="B11" s="493" t="s">
        <v>1097</v>
      </c>
      <c r="C11" s="536"/>
      <c r="D11" s="613">
        <v>327</v>
      </c>
      <c r="E11" s="552"/>
      <c r="F11" s="48"/>
      <c r="G11" s="265"/>
      <c r="H11" s="265"/>
      <c r="I11" s="265"/>
    </row>
    <row r="12" spans="1:17" ht="15.6" x14ac:dyDescent="0.3">
      <c r="A12" s="513"/>
      <c r="B12" s="359" t="s">
        <v>237</v>
      </c>
      <c r="C12" s="612">
        <v>0.3</v>
      </c>
      <c r="D12" s="613">
        <v>0.2</v>
      </c>
      <c r="E12" s="552"/>
      <c r="F12" s="48"/>
      <c r="G12" s="265"/>
      <c r="H12" s="265"/>
      <c r="I12" s="265"/>
    </row>
    <row r="13" spans="1:17" ht="33" customHeight="1" thickBot="1" x14ac:dyDescent="0.35">
      <c r="A13" s="42"/>
      <c r="B13" s="66" t="s">
        <v>220</v>
      </c>
      <c r="C13" s="903" t="s">
        <v>1088</v>
      </c>
      <c r="D13" s="904"/>
      <c r="F13" s="48"/>
      <c r="G13" s="265"/>
      <c r="H13" s="265"/>
      <c r="I13" s="265"/>
    </row>
    <row r="14" spans="1:17" x14ac:dyDescent="0.3">
      <c r="A14" s="42"/>
      <c r="B14" s="43"/>
      <c r="C14" s="36"/>
      <c r="D14" s="36"/>
    </row>
    <row r="15" spans="1:17" ht="15.6" x14ac:dyDescent="0.3">
      <c r="A15" s="42"/>
      <c r="B15" s="265"/>
      <c r="G15" s="36"/>
      <c r="H15" s="36"/>
      <c r="I15" s="262"/>
      <c r="J15" s="262"/>
      <c r="K15" s="906"/>
      <c r="L15" s="906"/>
      <c r="M15" s="906"/>
      <c r="N15" s="906"/>
      <c r="O15" s="906"/>
      <c r="P15" s="906"/>
      <c r="Q15" s="36"/>
    </row>
    <row r="16" spans="1:17" ht="16.2" thickBot="1" x14ac:dyDescent="0.35">
      <c r="A16" s="42" t="s">
        <v>121</v>
      </c>
      <c r="B16" s="265" t="s">
        <v>225</v>
      </c>
      <c r="G16" s="36"/>
      <c r="H16" s="262"/>
      <c r="I16" s="36"/>
      <c r="J16" s="36"/>
      <c r="K16" s="36"/>
      <c r="L16" s="36"/>
      <c r="M16" s="36"/>
      <c r="N16" s="36"/>
      <c r="O16" s="55"/>
      <c r="P16" s="36"/>
      <c r="Q16" s="36"/>
    </row>
    <row r="17" spans="1:17" ht="15" thickBot="1" x14ac:dyDescent="0.35">
      <c r="B17" s="63"/>
      <c r="C17" s="94" t="str">
        <f>C$6</f>
        <v>NNWSI TP</v>
      </c>
      <c r="D17" s="23" t="str">
        <f>D$6</f>
        <v>NNWSI HBR</v>
      </c>
      <c r="G17" s="36"/>
      <c r="H17" s="262"/>
      <c r="I17" s="36"/>
      <c r="J17" s="36"/>
      <c r="K17" s="36"/>
      <c r="L17" s="36"/>
      <c r="M17" s="36"/>
      <c r="N17" s="36"/>
      <c r="O17" s="55"/>
      <c r="P17" s="36"/>
      <c r="Q17" s="36"/>
    </row>
    <row r="18" spans="1:17" x14ac:dyDescent="0.3">
      <c r="B18" s="65" t="s">
        <v>221</v>
      </c>
      <c r="C18" s="899" t="s">
        <v>612</v>
      </c>
      <c r="D18" s="900"/>
      <c r="G18" s="36"/>
      <c r="H18" s="262"/>
      <c r="I18" s="36"/>
      <c r="J18" s="36"/>
      <c r="K18" s="36"/>
      <c r="L18" s="36"/>
      <c r="M18" s="36"/>
      <c r="N18" s="36"/>
      <c r="O18" s="36"/>
      <c r="P18" s="36"/>
      <c r="Q18" s="36"/>
    </row>
    <row r="19" spans="1:17" x14ac:dyDescent="0.3">
      <c r="A19" s="552"/>
      <c r="B19" s="493" t="s">
        <v>1086</v>
      </c>
      <c r="C19" s="901" t="s">
        <v>645</v>
      </c>
      <c r="D19" s="902"/>
      <c r="E19" s="552"/>
      <c r="G19" s="36"/>
      <c r="H19" s="262"/>
      <c r="I19" s="36"/>
      <c r="J19" s="36"/>
      <c r="K19" s="36"/>
      <c r="L19" s="36"/>
      <c r="M19" s="36"/>
      <c r="N19" s="36"/>
      <c r="O19" s="36"/>
      <c r="P19" s="36"/>
      <c r="Q19" s="36"/>
    </row>
    <row r="20" spans="1:17" x14ac:dyDescent="0.3">
      <c r="B20" s="100" t="s">
        <v>223</v>
      </c>
      <c r="C20" s="101"/>
      <c r="D20" s="278"/>
      <c r="G20" s="36"/>
      <c r="H20" s="262"/>
      <c r="I20" s="36"/>
      <c r="J20" s="36"/>
      <c r="K20" s="36"/>
      <c r="L20" s="36"/>
      <c r="M20" s="36"/>
      <c r="N20" s="36"/>
      <c r="O20" s="55"/>
      <c r="P20" s="36"/>
      <c r="Q20" s="36"/>
    </row>
    <row r="21" spans="1:17" x14ac:dyDescent="0.3">
      <c r="B21" s="65" t="s">
        <v>119</v>
      </c>
      <c r="C21" s="901" t="s">
        <v>1087</v>
      </c>
      <c r="D21" s="902"/>
      <c r="G21" s="36"/>
      <c r="H21" s="262"/>
      <c r="I21" s="36"/>
      <c r="J21" s="36"/>
      <c r="K21" s="36"/>
      <c r="L21" s="36"/>
      <c r="M21" s="36"/>
      <c r="N21" s="36"/>
      <c r="O21" s="55"/>
      <c r="P21" s="36"/>
      <c r="Q21" s="36"/>
    </row>
    <row r="22" spans="1:17" x14ac:dyDescent="0.3">
      <c r="B22" s="65" t="s">
        <v>222</v>
      </c>
      <c r="C22" s="901" t="s">
        <v>108</v>
      </c>
      <c r="D22" s="902"/>
      <c r="G22" s="36"/>
      <c r="H22" s="262"/>
      <c r="I22" s="36"/>
      <c r="J22" s="36"/>
      <c r="K22" s="36"/>
      <c r="L22" s="36"/>
      <c r="M22" s="36"/>
      <c r="N22" s="36"/>
      <c r="O22" s="55"/>
      <c r="P22" s="36"/>
      <c r="Q22" s="36"/>
    </row>
    <row r="23" spans="1:17" x14ac:dyDescent="0.3">
      <c r="B23" s="100" t="s">
        <v>199</v>
      </c>
      <c r="C23" s="101"/>
      <c r="D23" s="278"/>
      <c r="G23" s="36"/>
      <c r="H23" s="262"/>
      <c r="I23" s="36"/>
      <c r="J23" s="36"/>
      <c r="K23" s="36"/>
      <c r="L23" s="36"/>
      <c r="M23" s="36"/>
      <c r="N23" s="36"/>
      <c r="O23" s="55"/>
      <c r="P23" s="36"/>
      <c r="Q23" s="36"/>
    </row>
    <row r="24" spans="1:17" x14ac:dyDescent="0.3">
      <c r="A24" s="552"/>
      <c r="B24" s="493" t="s">
        <v>879</v>
      </c>
      <c r="C24" s="637">
        <v>27.21</v>
      </c>
      <c r="D24" s="616">
        <v>83.1</v>
      </c>
      <c r="G24" s="36"/>
      <c r="H24" s="262"/>
      <c r="I24" s="36"/>
      <c r="J24" s="36"/>
      <c r="K24" s="36"/>
      <c r="L24" s="36"/>
      <c r="M24" s="36"/>
      <c r="N24" s="36"/>
      <c r="O24" s="55"/>
      <c r="P24" s="36"/>
      <c r="Q24" s="36"/>
    </row>
    <row r="25" spans="1:17" x14ac:dyDescent="0.3">
      <c r="B25" s="65" t="s">
        <v>56</v>
      </c>
      <c r="C25" s="901" t="s">
        <v>560</v>
      </c>
      <c r="D25" s="902"/>
      <c r="G25" s="36"/>
      <c r="H25" s="36"/>
      <c r="I25" s="36"/>
      <c r="J25" s="36"/>
      <c r="K25" s="36"/>
      <c r="L25" s="36"/>
      <c r="M25" s="36"/>
      <c r="N25" s="36"/>
      <c r="O25" s="36"/>
      <c r="P25" s="36"/>
      <c r="Q25" s="36"/>
    </row>
    <row r="26" spans="1:17" s="18" customFormat="1" ht="18.600000000000001" thickBot="1" x14ac:dyDescent="0.35">
      <c r="A26" s="300"/>
      <c r="B26" s="499" t="s">
        <v>220</v>
      </c>
      <c r="C26" s="128"/>
      <c r="D26" s="130"/>
      <c r="E26" s="300"/>
      <c r="F26" s="47"/>
      <c r="G26" s="68"/>
      <c r="H26" s="68"/>
      <c r="I26" s="68"/>
      <c r="J26" s="68"/>
      <c r="K26" s="68"/>
      <c r="L26" s="68"/>
      <c r="M26" s="68"/>
      <c r="N26" s="68"/>
      <c r="O26" s="68"/>
      <c r="P26" s="68"/>
      <c r="Q26" s="68"/>
    </row>
    <row r="27" spans="1:17" x14ac:dyDescent="0.3">
      <c r="B27" s="43"/>
      <c r="C27" s="36"/>
      <c r="D27" s="36"/>
    </row>
    <row r="28" spans="1:17" ht="35.25" customHeight="1" x14ac:dyDescent="0.3">
      <c r="B28" s="43"/>
      <c r="C28" s="36"/>
      <c r="D28" s="36"/>
    </row>
    <row r="29" spans="1:17" ht="18.600000000000001" thickBot="1" x14ac:dyDescent="0.35">
      <c r="A29" s="42" t="s">
        <v>121</v>
      </c>
      <c r="B29" s="265" t="s">
        <v>226</v>
      </c>
      <c r="C29" s="18"/>
      <c r="D29" s="18"/>
      <c r="E29" s="18"/>
      <c r="F29" s="48"/>
      <c r="G29" s="898"/>
      <c r="H29" s="898"/>
      <c r="I29" s="898"/>
      <c r="K29" s="306"/>
      <c r="L29" s="905"/>
      <c r="M29" s="905"/>
      <c r="N29" s="905"/>
    </row>
    <row r="30" spans="1:17" ht="15" customHeight="1" thickBot="1" x14ac:dyDescent="0.35">
      <c r="B30" s="67"/>
      <c r="C30" s="94" t="str">
        <f>C$6</f>
        <v>NNWSI TP</v>
      </c>
      <c r="D30" s="23" t="str">
        <f>D$6</f>
        <v>NNWSI HBR</v>
      </c>
      <c r="L30" s="307"/>
    </row>
    <row r="31" spans="1:17" x14ac:dyDescent="0.3">
      <c r="B31" s="93" t="s">
        <v>2</v>
      </c>
      <c r="C31" s="907" t="s">
        <v>27</v>
      </c>
      <c r="D31" s="908"/>
      <c r="L31" s="73"/>
      <c r="M31" s="308"/>
      <c r="O31" s="254"/>
    </row>
    <row r="32" spans="1:17" x14ac:dyDescent="0.3">
      <c r="B32" s="64" t="s">
        <v>11</v>
      </c>
      <c r="C32" s="901" t="s">
        <v>738</v>
      </c>
      <c r="D32" s="902"/>
      <c r="L32" s="73"/>
      <c r="M32" s="309"/>
    </row>
    <row r="33" spans="1:12" ht="72" x14ac:dyDescent="0.3">
      <c r="B33" s="65" t="s">
        <v>12</v>
      </c>
      <c r="C33" s="304" t="s">
        <v>739</v>
      </c>
      <c r="D33" s="305" t="s">
        <v>740</v>
      </c>
      <c r="L33" s="307"/>
    </row>
    <row r="34" spans="1:12" x14ac:dyDescent="0.3">
      <c r="B34" s="65" t="s">
        <v>23</v>
      </c>
      <c r="C34" s="901" t="s">
        <v>24</v>
      </c>
      <c r="D34" s="902"/>
    </row>
    <row r="35" spans="1:12" x14ac:dyDescent="0.3">
      <c r="B35" s="65" t="s">
        <v>4</v>
      </c>
      <c r="C35" s="901" t="s">
        <v>21</v>
      </c>
      <c r="D35" s="902"/>
    </row>
    <row r="36" spans="1:12" x14ac:dyDescent="0.3">
      <c r="B36" s="100" t="s">
        <v>3</v>
      </c>
      <c r="C36" s="101"/>
      <c r="D36" s="278"/>
    </row>
    <row r="37" spans="1:12" ht="15.75" customHeight="1" x14ac:dyDescent="0.3">
      <c r="B37" s="100" t="s">
        <v>229</v>
      </c>
      <c r="C37" s="101"/>
      <c r="D37" s="278"/>
    </row>
    <row r="38" spans="1:12" ht="15" thickBot="1" x14ac:dyDescent="0.35">
      <c r="B38" s="105" t="s">
        <v>220</v>
      </c>
      <c r="C38" s="903" t="s">
        <v>610</v>
      </c>
      <c r="D38" s="904"/>
    </row>
    <row r="39" spans="1:12" ht="15" customHeight="1" x14ac:dyDescent="0.3">
      <c r="B39" s="268"/>
    </row>
    <row r="40" spans="1:12" x14ac:dyDescent="0.3">
      <c r="B40" s="28"/>
    </row>
    <row r="41" spans="1:12" ht="33.75" customHeight="1" thickBot="1" x14ac:dyDescent="0.35">
      <c r="A41" s="42" t="s">
        <v>121</v>
      </c>
      <c r="B41" s="265" t="s">
        <v>227</v>
      </c>
    </row>
    <row r="42" spans="1:12" ht="15" thickBot="1" x14ac:dyDescent="0.35">
      <c r="B42" s="67"/>
      <c r="C42" s="94" t="str">
        <f>C$6</f>
        <v>NNWSI TP</v>
      </c>
      <c r="D42" s="23" t="str">
        <f>D$6</f>
        <v>NNWSI HBR</v>
      </c>
    </row>
    <row r="43" spans="1:12" x14ac:dyDescent="0.3">
      <c r="B43" s="29" t="s">
        <v>13</v>
      </c>
      <c r="C43" s="271" t="s">
        <v>608</v>
      </c>
      <c r="D43" s="273" t="s">
        <v>608</v>
      </c>
    </row>
    <row r="44" spans="1:12" x14ac:dyDescent="0.3">
      <c r="B44" s="53" t="s">
        <v>135</v>
      </c>
      <c r="C44" s="274">
        <v>250</v>
      </c>
      <c r="D44" s="275">
        <v>250</v>
      </c>
    </row>
    <row r="45" spans="1:12" x14ac:dyDescent="0.3">
      <c r="B45" s="96" t="s">
        <v>6</v>
      </c>
      <c r="C45" s="909" t="s">
        <v>616</v>
      </c>
      <c r="D45" s="910"/>
    </row>
    <row r="46" spans="1:12" x14ac:dyDescent="0.3">
      <c r="B46" s="106" t="s">
        <v>14</v>
      </c>
      <c r="C46" s="101"/>
      <c r="D46" s="278"/>
    </row>
    <row r="47" spans="1:12" x14ac:dyDescent="0.3">
      <c r="B47" s="106" t="s">
        <v>15</v>
      </c>
      <c r="C47" s="101"/>
      <c r="D47" s="278"/>
    </row>
    <row r="48" spans="1:12" x14ac:dyDescent="0.3">
      <c r="B48" s="96" t="s">
        <v>7</v>
      </c>
      <c r="C48" s="909">
        <v>25</v>
      </c>
      <c r="D48" s="910"/>
    </row>
    <row r="49" spans="1:10" ht="16.2" thickBot="1" x14ac:dyDescent="0.35">
      <c r="B49" s="97" t="s">
        <v>5</v>
      </c>
      <c r="C49" s="911" t="s">
        <v>609</v>
      </c>
      <c r="D49" s="912"/>
      <c r="G49" s="311"/>
      <c r="H49" s="311"/>
      <c r="I49" s="311"/>
    </row>
    <row r="50" spans="1:10" x14ac:dyDescent="0.3">
      <c r="B50" s="43"/>
      <c r="C50" s="36"/>
      <c r="D50" s="36"/>
      <c r="G50" s="307"/>
    </row>
    <row r="51" spans="1:10" ht="15.75" customHeight="1" x14ac:dyDescent="0.3">
      <c r="B51" s="43"/>
      <c r="C51" s="36"/>
      <c r="D51" s="36"/>
      <c r="G51" s="73"/>
      <c r="H51" s="331"/>
      <c r="J51" s="254"/>
    </row>
    <row r="52" spans="1:10" ht="16.2" thickBot="1" x14ac:dyDescent="0.35">
      <c r="A52" s="42" t="s">
        <v>121</v>
      </c>
      <c r="B52" s="265" t="s">
        <v>230</v>
      </c>
      <c r="C52" s="36"/>
      <c r="D52" s="36"/>
      <c r="G52" s="73"/>
      <c r="H52" s="309"/>
    </row>
    <row r="53" spans="1:10" ht="15" thickBot="1" x14ac:dyDescent="0.35">
      <c r="B53" s="67"/>
      <c r="C53" s="94" t="str">
        <f>C$6</f>
        <v>NNWSI TP</v>
      </c>
      <c r="D53" s="23" t="str">
        <f>D$6</f>
        <v>NNWSI HBR</v>
      </c>
      <c r="G53" s="307"/>
    </row>
    <row r="54" spans="1:10" x14ac:dyDescent="0.3">
      <c r="B54" s="29" t="s">
        <v>34</v>
      </c>
      <c r="C54" s="899" t="s">
        <v>615</v>
      </c>
      <c r="D54" s="900"/>
    </row>
    <row r="55" spans="1:10" x14ac:dyDescent="0.3">
      <c r="B55" s="30" t="s">
        <v>130</v>
      </c>
      <c r="C55" s="901" t="s">
        <v>194</v>
      </c>
      <c r="D55" s="902"/>
    </row>
    <row r="56" spans="1:10" ht="15" thickBot="1" x14ac:dyDescent="0.35">
      <c r="B56" s="31" t="s">
        <v>131</v>
      </c>
      <c r="C56" s="914" t="s">
        <v>744</v>
      </c>
      <c r="D56" s="915"/>
    </row>
    <row r="57" spans="1:10" x14ac:dyDescent="0.3">
      <c r="B57" s="43"/>
      <c r="C57" s="36"/>
      <c r="D57" s="36"/>
    </row>
    <row r="59" spans="1:10" ht="16.2" thickBot="1" x14ac:dyDescent="0.35">
      <c r="A59" s="42" t="s">
        <v>121</v>
      </c>
      <c r="B59" s="265" t="s">
        <v>228</v>
      </c>
    </row>
    <row r="60" spans="1:10" ht="15" thickBot="1" x14ac:dyDescent="0.35">
      <c r="B60" s="67"/>
      <c r="C60" s="94" t="str">
        <f>C$6</f>
        <v>NNWSI TP</v>
      </c>
      <c r="D60" s="23" t="str">
        <f>D$6</f>
        <v>NNWSI HBR</v>
      </c>
    </row>
    <row r="61" spans="1:10" x14ac:dyDescent="0.3">
      <c r="B61" s="29" t="s">
        <v>231</v>
      </c>
      <c r="C61" s="916" t="s">
        <v>614</v>
      </c>
      <c r="D61" s="900"/>
    </row>
    <row r="62" spans="1:10" x14ac:dyDescent="0.3">
      <c r="B62" s="537" t="s">
        <v>822</v>
      </c>
      <c r="C62" s="655"/>
      <c r="D62" s="535"/>
    </row>
    <row r="63" spans="1:10" x14ac:dyDescent="0.3">
      <c r="B63" s="30" t="s">
        <v>232</v>
      </c>
      <c r="C63" s="917"/>
      <c r="D63" s="902"/>
    </row>
    <row r="64" spans="1:10" x14ac:dyDescent="0.3">
      <c r="B64" s="95" t="s">
        <v>233</v>
      </c>
      <c r="C64" s="917" t="s">
        <v>617</v>
      </c>
      <c r="D64" s="902"/>
    </row>
    <row r="65" spans="1:6" x14ac:dyDescent="0.3">
      <c r="B65" s="95" t="s">
        <v>234</v>
      </c>
      <c r="C65" s="269"/>
      <c r="D65" s="275"/>
    </row>
    <row r="66" spans="1:6" ht="31.5" customHeight="1" x14ac:dyDescent="0.3">
      <c r="B66" s="95" t="s">
        <v>236</v>
      </c>
      <c r="C66" s="917" t="s">
        <v>618</v>
      </c>
      <c r="D66" s="902"/>
    </row>
    <row r="67" spans="1:6" x14ac:dyDescent="0.3">
      <c r="B67" s="30" t="s">
        <v>1090</v>
      </c>
      <c r="C67" s="901" t="s">
        <v>1091</v>
      </c>
      <c r="D67" s="902"/>
    </row>
    <row r="68" spans="1:6" ht="43.2" x14ac:dyDescent="0.3">
      <c r="B68" s="30" t="s">
        <v>235</v>
      </c>
      <c r="C68" s="310" t="s">
        <v>745</v>
      </c>
      <c r="D68" s="258" t="s">
        <v>746</v>
      </c>
    </row>
    <row r="69" spans="1:6" x14ac:dyDescent="0.3">
      <c r="B69" s="30" t="s">
        <v>37</v>
      </c>
      <c r="C69" s="917" t="s">
        <v>198</v>
      </c>
      <c r="D69" s="902"/>
    </row>
    <row r="70" spans="1:6" ht="48" customHeight="1" x14ac:dyDescent="0.3">
      <c r="B70" s="106" t="s">
        <v>133</v>
      </c>
      <c r="C70" s="276"/>
      <c r="D70" s="278"/>
    </row>
    <row r="71" spans="1:6" ht="47.25" customHeight="1" thickBot="1" x14ac:dyDescent="0.35">
      <c r="B71" s="69" t="s">
        <v>238</v>
      </c>
      <c r="C71" s="918" t="s">
        <v>619</v>
      </c>
      <c r="D71" s="904"/>
    </row>
    <row r="72" spans="1:6" ht="30.75" customHeight="1" x14ac:dyDescent="0.3"/>
    <row r="73" spans="1:6" ht="15" customHeight="1" x14ac:dyDescent="0.3">
      <c r="A73" s="42" t="s">
        <v>121</v>
      </c>
      <c r="B73" s="265" t="s">
        <v>747</v>
      </c>
      <c r="E73" s="615"/>
    </row>
    <row r="74" spans="1:6" s="552" customFormat="1" ht="15" customHeight="1" x14ac:dyDescent="0.3">
      <c r="A74" s="513"/>
      <c r="B74" s="620"/>
      <c r="E74" s="615"/>
      <c r="F74" s="544"/>
    </row>
    <row r="75" spans="1:6" ht="48" customHeight="1" x14ac:dyDescent="0.3">
      <c r="A75" s="653" t="s">
        <v>1092</v>
      </c>
      <c r="B75" s="913" t="s">
        <v>742</v>
      </c>
      <c r="C75" s="913"/>
      <c r="D75" s="913"/>
      <c r="E75" s="652"/>
    </row>
    <row r="76" spans="1:6" ht="48" customHeight="1" x14ac:dyDescent="0.3">
      <c r="A76" s="653" t="s">
        <v>1092</v>
      </c>
      <c r="B76" s="913" t="s">
        <v>743</v>
      </c>
      <c r="C76" s="913"/>
      <c r="D76" s="913"/>
      <c r="E76" s="552"/>
    </row>
    <row r="77" spans="1:6" ht="48" customHeight="1" x14ac:dyDescent="0.3">
      <c r="A77" s="653" t="s">
        <v>1092</v>
      </c>
      <c r="B77" s="913" t="s">
        <v>1093</v>
      </c>
      <c r="C77" s="913"/>
      <c r="D77" s="913"/>
      <c r="E77" s="552"/>
    </row>
  </sheetData>
  <sheetProtection algorithmName="SHA-512" hashValue="liUzFIsooUuhVX947xHXB6nMhow9vE8x9mhjIxtpFGckx+9i27u18zpORXtgeTFmzUFZQul9S8Ac0pez7aEQIw==" saltValue="C1FrVo26k7CaQMKROBi12Q==" spinCount="100000" sheet="1" objects="1" scenarios="1"/>
  <mergeCells count="36">
    <mergeCell ref="B76:D76"/>
    <mergeCell ref="B77:D77"/>
    <mergeCell ref="C55:D55"/>
    <mergeCell ref="C56:D56"/>
    <mergeCell ref="C61:D61"/>
    <mergeCell ref="C63:D63"/>
    <mergeCell ref="C64:D64"/>
    <mergeCell ref="C66:D66"/>
    <mergeCell ref="C69:D69"/>
    <mergeCell ref="C71:D71"/>
    <mergeCell ref="C67:D67"/>
    <mergeCell ref="B75:D75"/>
    <mergeCell ref="C54:D54"/>
    <mergeCell ref="C31:D31"/>
    <mergeCell ref="C32:D32"/>
    <mergeCell ref="G29:I29"/>
    <mergeCell ref="C35:D35"/>
    <mergeCell ref="C38:D38"/>
    <mergeCell ref="C45:D45"/>
    <mergeCell ref="C48:D48"/>
    <mergeCell ref="C49:D49"/>
    <mergeCell ref="L29:N29"/>
    <mergeCell ref="C34:D34"/>
    <mergeCell ref="M15:N15"/>
    <mergeCell ref="O15:P15"/>
    <mergeCell ref="C18:D18"/>
    <mergeCell ref="C21:D21"/>
    <mergeCell ref="C22:D22"/>
    <mergeCell ref="C25:D25"/>
    <mergeCell ref="K15:L15"/>
    <mergeCell ref="C19:D19"/>
    <mergeCell ref="B2:C2"/>
    <mergeCell ref="G5:I5"/>
    <mergeCell ref="C7:D7"/>
    <mergeCell ref="C8:D8"/>
    <mergeCell ref="C13:D1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59999389629810485"/>
  </sheetPr>
  <dimension ref="A2:U78"/>
  <sheetViews>
    <sheetView zoomScaleNormal="100" workbookViewId="0"/>
  </sheetViews>
  <sheetFormatPr baseColWidth="10" defaultColWidth="11.44140625" defaultRowHeight="14.4" x14ac:dyDescent="0.3"/>
  <cols>
    <col min="1" max="1" width="3.44140625" style="300" customWidth="1"/>
    <col min="2" max="2" width="25.88671875" style="27" customWidth="1"/>
    <col min="3" max="3" width="34.6640625" style="300" customWidth="1"/>
    <col min="4" max="4" width="37.6640625" style="300" customWidth="1"/>
    <col min="5" max="5" width="11.44140625" style="300"/>
    <col min="6" max="6" width="3.44140625" style="40" customWidth="1"/>
    <col min="7" max="9" width="11.44140625" style="300"/>
    <col min="10" max="10" width="8" style="300" customWidth="1"/>
    <col min="11" max="11" width="6.88671875" style="300" customWidth="1"/>
    <col min="12" max="14" width="6.33203125" style="300" customWidth="1"/>
    <col min="15" max="15" width="8.33203125" style="300" bestFit="1" customWidth="1"/>
    <col min="16" max="16" width="6.33203125" style="300" customWidth="1"/>
    <col min="17" max="16384" width="11.44140625" style="300"/>
  </cols>
  <sheetData>
    <row r="2" spans="1:17" s="18" customFormat="1" ht="18" x14ac:dyDescent="0.3">
      <c r="B2" s="897" t="s">
        <v>129</v>
      </c>
      <c r="C2" s="897"/>
      <c r="F2" s="46"/>
      <c r="G2" s="266" t="s">
        <v>118</v>
      </c>
    </row>
    <row r="3" spans="1:17" s="279" customFormat="1" ht="6.75" customHeight="1" thickBot="1" x14ac:dyDescent="0.35">
      <c r="B3" s="26"/>
      <c r="F3" s="41"/>
    </row>
    <row r="5" spans="1:17" ht="16.2" thickBot="1" x14ac:dyDescent="0.35">
      <c r="A5" s="42" t="s">
        <v>121</v>
      </c>
      <c r="B5" s="265" t="s">
        <v>224</v>
      </c>
      <c r="F5" s="48" t="s">
        <v>121</v>
      </c>
      <c r="G5" s="898" t="s">
        <v>118</v>
      </c>
      <c r="H5" s="898"/>
      <c r="I5" s="898"/>
    </row>
    <row r="6" spans="1:17" ht="16.2" thickBot="1" x14ac:dyDescent="0.35">
      <c r="A6" s="42"/>
      <c r="B6" s="265"/>
      <c r="C6" s="94" t="s">
        <v>606</v>
      </c>
      <c r="D6" s="23" t="s">
        <v>607</v>
      </c>
      <c r="F6" s="48"/>
      <c r="G6" s="265"/>
      <c r="H6" s="265"/>
      <c r="I6" s="265"/>
    </row>
    <row r="7" spans="1:17" ht="15.6" x14ac:dyDescent="0.3">
      <c r="A7" s="42"/>
      <c r="B7" s="93" t="s">
        <v>219</v>
      </c>
      <c r="C7" s="899" t="s">
        <v>19</v>
      </c>
      <c r="D7" s="900"/>
      <c r="F7" s="48"/>
      <c r="G7" s="265"/>
      <c r="H7" s="175"/>
      <c r="I7" s="265"/>
    </row>
    <row r="8" spans="1:17" ht="15.6" x14ac:dyDescent="0.3">
      <c r="A8" s="42"/>
      <c r="B8" s="65" t="s">
        <v>195</v>
      </c>
      <c r="C8" s="901" t="s">
        <v>20</v>
      </c>
      <c r="D8" s="902"/>
      <c r="F8" s="48"/>
      <c r="G8" s="265"/>
      <c r="H8" s="265"/>
      <c r="I8" s="265"/>
    </row>
    <row r="9" spans="1:17" ht="15.6" x14ac:dyDescent="0.3">
      <c r="A9" s="42"/>
      <c r="B9" s="65" t="s">
        <v>196</v>
      </c>
      <c r="C9" s="274" t="s">
        <v>603</v>
      </c>
      <c r="D9" s="275" t="s">
        <v>604</v>
      </c>
      <c r="F9" s="48"/>
      <c r="G9" s="265"/>
      <c r="H9" s="265"/>
      <c r="I9" s="265"/>
    </row>
    <row r="10" spans="1:17" ht="15.6" x14ac:dyDescent="0.3">
      <c r="A10" s="42"/>
      <c r="B10" s="493" t="s">
        <v>1099</v>
      </c>
      <c r="C10" s="274">
        <v>27</v>
      </c>
      <c r="D10" s="275">
        <v>31</v>
      </c>
      <c r="F10" s="48"/>
      <c r="G10" s="265"/>
      <c r="H10" s="265"/>
      <c r="I10" s="265"/>
    </row>
    <row r="11" spans="1:17" ht="15.6" x14ac:dyDescent="0.3">
      <c r="A11" s="513"/>
      <c r="B11" s="493" t="s">
        <v>1097</v>
      </c>
      <c r="C11" s="536"/>
      <c r="D11" s="638">
        <v>327</v>
      </c>
      <c r="E11" s="552"/>
      <c r="F11" s="48"/>
      <c r="G11" s="265"/>
      <c r="H11" s="265"/>
      <c r="I11" s="265"/>
    </row>
    <row r="12" spans="1:17" ht="15.6" x14ac:dyDescent="0.3">
      <c r="A12" s="513"/>
      <c r="B12" s="359" t="s">
        <v>237</v>
      </c>
      <c r="C12" s="637">
        <v>0.3</v>
      </c>
      <c r="D12" s="638">
        <v>0.2</v>
      </c>
      <c r="E12" s="552"/>
      <c r="F12" s="48"/>
      <c r="G12" s="265"/>
      <c r="H12" s="265"/>
      <c r="I12" s="265"/>
    </row>
    <row r="13" spans="1:17" ht="30" customHeight="1" thickBot="1" x14ac:dyDescent="0.35">
      <c r="A13" s="42"/>
      <c r="B13" s="66" t="s">
        <v>220</v>
      </c>
      <c r="C13" s="903" t="s">
        <v>1094</v>
      </c>
      <c r="D13" s="904"/>
      <c r="F13" s="48"/>
      <c r="G13" s="265"/>
      <c r="H13" s="265"/>
      <c r="I13" s="265"/>
    </row>
    <row r="14" spans="1:17" x14ac:dyDescent="0.3">
      <c r="A14" s="42"/>
      <c r="B14" s="43"/>
      <c r="C14" s="36"/>
      <c r="D14" s="36"/>
    </row>
    <row r="15" spans="1:17" ht="15.6" x14ac:dyDescent="0.3">
      <c r="A15" s="42"/>
      <c r="B15" s="265"/>
      <c r="G15" s="36"/>
      <c r="H15" s="36"/>
      <c r="I15" s="262"/>
      <c r="J15" s="262"/>
      <c r="K15" s="906"/>
      <c r="L15" s="906"/>
      <c r="M15" s="906"/>
      <c r="N15" s="906"/>
      <c r="O15" s="906"/>
      <c r="P15" s="906"/>
      <c r="Q15" s="36"/>
    </row>
    <row r="16" spans="1:17" ht="16.2" thickBot="1" x14ac:dyDescent="0.35">
      <c r="A16" s="42" t="s">
        <v>121</v>
      </c>
      <c r="B16" s="265" t="s">
        <v>225</v>
      </c>
      <c r="G16" s="36"/>
      <c r="H16" s="262"/>
      <c r="I16" s="36"/>
      <c r="J16" s="36"/>
      <c r="K16" s="36"/>
      <c r="L16" s="36"/>
      <c r="M16" s="36"/>
      <c r="N16" s="36"/>
      <c r="O16" s="55"/>
      <c r="P16" s="36"/>
      <c r="Q16" s="36"/>
    </row>
    <row r="17" spans="1:17" ht="15" thickBot="1" x14ac:dyDescent="0.35">
      <c r="B17" s="63"/>
      <c r="C17" s="94" t="str">
        <f>C$6</f>
        <v>NNWSI TP</v>
      </c>
      <c r="D17" s="23" t="str">
        <f>D$6</f>
        <v>NNWSI HBR</v>
      </c>
      <c r="G17" s="36"/>
      <c r="H17" s="262"/>
      <c r="I17" s="36"/>
      <c r="J17" s="36"/>
      <c r="K17" s="36"/>
      <c r="L17" s="36"/>
      <c r="M17" s="36"/>
      <c r="N17" s="36"/>
      <c r="O17" s="55"/>
      <c r="P17" s="36"/>
      <c r="Q17" s="36"/>
    </row>
    <row r="18" spans="1:17" x14ac:dyDescent="0.3">
      <c r="B18" s="65" t="s">
        <v>221</v>
      </c>
      <c r="C18" s="899" t="s">
        <v>611</v>
      </c>
      <c r="D18" s="900"/>
      <c r="G18" s="36"/>
      <c r="H18" s="262"/>
      <c r="I18" s="36"/>
      <c r="J18" s="36"/>
      <c r="K18" s="36"/>
      <c r="L18" s="36"/>
      <c r="M18" s="36"/>
      <c r="N18" s="36"/>
      <c r="O18" s="36"/>
      <c r="P18" s="36"/>
      <c r="Q18" s="36"/>
    </row>
    <row r="19" spans="1:17" x14ac:dyDescent="0.3">
      <c r="B19" s="100" t="s">
        <v>223</v>
      </c>
      <c r="C19" s="101"/>
      <c r="D19" s="278"/>
      <c r="G19" s="36"/>
      <c r="H19" s="262"/>
      <c r="I19" s="36"/>
      <c r="J19" s="36"/>
      <c r="K19" s="36"/>
      <c r="L19" s="36"/>
      <c r="M19" s="36"/>
      <c r="N19" s="36"/>
      <c r="O19" s="36"/>
      <c r="P19" s="36"/>
      <c r="Q19" s="36"/>
    </row>
    <row r="20" spans="1:17" x14ac:dyDescent="0.3">
      <c r="B20" s="65" t="s">
        <v>119</v>
      </c>
      <c r="C20" s="901" t="s">
        <v>613</v>
      </c>
      <c r="D20" s="902"/>
      <c r="G20" s="36"/>
      <c r="H20" s="262"/>
      <c r="I20" s="36"/>
      <c r="J20" s="36"/>
      <c r="K20" s="36"/>
      <c r="L20" s="36"/>
      <c r="M20" s="36"/>
      <c r="N20" s="36"/>
      <c r="O20" s="55"/>
      <c r="P20" s="36"/>
      <c r="Q20" s="36"/>
    </row>
    <row r="21" spans="1:17" x14ac:dyDescent="0.3">
      <c r="B21" s="65" t="s">
        <v>222</v>
      </c>
      <c r="C21" s="901" t="s">
        <v>108</v>
      </c>
      <c r="D21" s="902"/>
      <c r="G21" s="36"/>
      <c r="H21" s="262"/>
      <c r="I21" s="36"/>
      <c r="J21" s="36"/>
      <c r="K21" s="36"/>
      <c r="L21" s="36"/>
      <c r="M21" s="36"/>
      <c r="N21" s="36"/>
      <c r="O21" s="55"/>
      <c r="P21" s="36"/>
      <c r="Q21" s="36"/>
    </row>
    <row r="22" spans="1:17" x14ac:dyDescent="0.3">
      <c r="B22" s="100" t="s">
        <v>199</v>
      </c>
      <c r="C22" s="101"/>
      <c r="D22" s="278"/>
      <c r="G22" s="36"/>
      <c r="H22" s="262"/>
      <c r="I22" s="36"/>
      <c r="J22" s="36"/>
      <c r="K22" s="36"/>
      <c r="L22" s="36"/>
      <c r="M22" s="36"/>
      <c r="N22" s="36"/>
      <c r="O22" s="55"/>
      <c r="P22" s="36"/>
      <c r="Q22" s="36"/>
    </row>
    <row r="23" spans="1:17" x14ac:dyDescent="0.3">
      <c r="A23" s="552"/>
      <c r="B23" s="493" t="s">
        <v>879</v>
      </c>
      <c r="C23" s="637">
        <v>85.55</v>
      </c>
      <c r="D23" s="654">
        <v>80.7</v>
      </c>
      <c r="E23" s="552"/>
      <c r="G23" s="36"/>
      <c r="H23" s="262"/>
      <c r="I23" s="36"/>
      <c r="J23" s="36"/>
      <c r="K23" s="36"/>
      <c r="L23" s="36"/>
      <c r="M23" s="36"/>
      <c r="N23" s="36"/>
      <c r="O23" s="55"/>
      <c r="P23" s="36"/>
      <c r="Q23" s="36"/>
    </row>
    <row r="24" spans="1:17" x14ac:dyDescent="0.3">
      <c r="B24" s="65" t="s">
        <v>56</v>
      </c>
      <c r="C24" s="901" t="s">
        <v>560</v>
      </c>
      <c r="D24" s="902"/>
      <c r="G24" s="36"/>
      <c r="H24" s="262"/>
      <c r="I24" s="36"/>
      <c r="J24" s="36"/>
      <c r="K24" s="36"/>
      <c r="L24" s="36"/>
      <c r="M24" s="36"/>
      <c r="N24" s="36"/>
      <c r="O24" s="55"/>
      <c r="P24" s="36"/>
      <c r="Q24" s="36"/>
    </row>
    <row r="25" spans="1:17" ht="15" thickBot="1" x14ac:dyDescent="0.35">
      <c r="B25" s="66" t="s">
        <v>220</v>
      </c>
      <c r="C25" s="903" t="s">
        <v>605</v>
      </c>
      <c r="D25" s="904"/>
      <c r="G25" s="36"/>
      <c r="H25" s="36"/>
      <c r="I25" s="36"/>
      <c r="J25" s="36"/>
      <c r="K25" s="36"/>
      <c r="L25" s="36"/>
      <c r="M25" s="36"/>
      <c r="N25" s="36"/>
      <c r="O25" s="36"/>
      <c r="P25" s="36"/>
      <c r="Q25" s="36"/>
    </row>
    <row r="26" spans="1:17" s="18" customFormat="1" ht="18" x14ac:dyDescent="0.3">
      <c r="A26" s="300"/>
      <c r="B26" s="43"/>
      <c r="C26" s="36"/>
      <c r="D26" s="36"/>
      <c r="E26" s="300"/>
      <c r="F26" s="47"/>
      <c r="G26" s="68"/>
      <c r="H26" s="68"/>
      <c r="I26" s="68"/>
      <c r="J26" s="68"/>
      <c r="K26" s="68"/>
      <c r="L26" s="68"/>
      <c r="M26" s="68"/>
      <c r="N26" s="68"/>
      <c r="O26" s="68"/>
      <c r="P26" s="68"/>
      <c r="Q26" s="68"/>
    </row>
    <row r="27" spans="1:17" x14ac:dyDescent="0.3">
      <c r="B27" s="43"/>
      <c r="C27" s="36"/>
      <c r="D27" s="36"/>
    </row>
    <row r="28" spans="1:17" ht="35.25" customHeight="1" thickBot="1" x14ac:dyDescent="0.35">
      <c r="A28" s="42" t="s">
        <v>121</v>
      </c>
      <c r="B28" s="265" t="s">
        <v>226</v>
      </c>
      <c r="C28" s="18"/>
      <c r="D28" s="18"/>
    </row>
    <row r="29" spans="1:17" ht="18.600000000000001" thickBot="1" x14ac:dyDescent="0.35">
      <c r="B29" s="67"/>
      <c r="C29" s="94" t="str">
        <f>C$6</f>
        <v>NNWSI TP</v>
      </c>
      <c r="D29" s="23" t="str">
        <f>D$6</f>
        <v>NNWSI HBR</v>
      </c>
      <c r="E29" s="18"/>
      <c r="F29" s="48"/>
      <c r="G29" s="898"/>
      <c r="H29" s="898"/>
      <c r="I29" s="898"/>
      <c r="K29" s="306"/>
      <c r="L29" s="905"/>
      <c r="M29" s="905"/>
      <c r="N29" s="905"/>
    </row>
    <row r="30" spans="1:17" ht="15" customHeight="1" x14ac:dyDescent="0.3">
      <c r="B30" s="29" t="s">
        <v>2</v>
      </c>
      <c r="C30" s="907" t="s">
        <v>27</v>
      </c>
      <c r="D30" s="908"/>
      <c r="L30" s="307"/>
    </row>
    <row r="31" spans="1:17" x14ac:dyDescent="0.3">
      <c r="B31" s="53" t="s">
        <v>11</v>
      </c>
      <c r="C31" s="901" t="s">
        <v>738</v>
      </c>
      <c r="D31" s="902"/>
      <c r="L31" s="73"/>
      <c r="M31" s="308"/>
      <c r="O31" s="254"/>
    </row>
    <row r="32" spans="1:17" ht="72" x14ac:dyDescent="0.3">
      <c r="B32" s="30" t="s">
        <v>12</v>
      </c>
      <c r="C32" s="304" t="s">
        <v>739</v>
      </c>
      <c r="D32" s="305" t="s">
        <v>740</v>
      </c>
      <c r="L32" s="73"/>
      <c r="M32" s="309"/>
    </row>
    <row r="33" spans="1:12" x14ac:dyDescent="0.3">
      <c r="B33" s="30" t="s">
        <v>23</v>
      </c>
      <c r="C33" s="901" t="s">
        <v>24</v>
      </c>
      <c r="D33" s="902"/>
      <c r="L33" s="307"/>
    </row>
    <row r="34" spans="1:12" x14ac:dyDescent="0.3">
      <c r="B34" s="30" t="s">
        <v>4</v>
      </c>
      <c r="C34" s="901" t="s">
        <v>21</v>
      </c>
      <c r="D34" s="902"/>
    </row>
    <row r="35" spans="1:12" x14ac:dyDescent="0.3">
      <c r="B35" s="106" t="s">
        <v>3</v>
      </c>
      <c r="C35" s="101"/>
      <c r="D35" s="278"/>
    </row>
    <row r="36" spans="1:12" x14ac:dyDescent="0.3">
      <c r="B36" s="106" t="s">
        <v>229</v>
      </c>
      <c r="C36" s="101"/>
      <c r="D36" s="278"/>
    </row>
    <row r="37" spans="1:12" ht="15.75" customHeight="1" thickBot="1" x14ac:dyDescent="0.35">
      <c r="B37" s="105" t="s">
        <v>220</v>
      </c>
      <c r="C37" s="903" t="s">
        <v>610</v>
      </c>
      <c r="D37" s="904"/>
    </row>
    <row r="38" spans="1:12" x14ac:dyDescent="0.3">
      <c r="B38" s="268"/>
    </row>
    <row r="39" spans="1:12" ht="15" customHeight="1" x14ac:dyDescent="0.3">
      <c r="B39" s="28"/>
    </row>
    <row r="40" spans="1:12" ht="16.2" thickBot="1" x14ac:dyDescent="0.35">
      <c r="A40" s="42" t="s">
        <v>121</v>
      </c>
      <c r="B40" s="265" t="s">
        <v>227</v>
      </c>
    </row>
    <row r="41" spans="1:12" ht="33.75" customHeight="1" thickBot="1" x14ac:dyDescent="0.35">
      <c r="B41" s="67"/>
      <c r="C41" s="94" t="str">
        <f>C$6</f>
        <v>NNWSI TP</v>
      </c>
      <c r="D41" s="23" t="str">
        <f>D$6</f>
        <v>NNWSI HBR</v>
      </c>
      <c r="F41" s="48" t="s">
        <v>121</v>
      </c>
      <c r="G41" s="898" t="s">
        <v>741</v>
      </c>
      <c r="H41" s="898"/>
      <c r="I41" s="898"/>
    </row>
    <row r="42" spans="1:12" x14ac:dyDescent="0.3">
      <c r="B42" s="29" t="s">
        <v>13</v>
      </c>
      <c r="C42" s="271" t="s">
        <v>608</v>
      </c>
      <c r="D42" s="273" t="s">
        <v>608</v>
      </c>
    </row>
    <row r="43" spans="1:12" x14ac:dyDescent="0.3">
      <c r="B43" s="53" t="s">
        <v>135</v>
      </c>
      <c r="C43" s="274">
        <v>250</v>
      </c>
      <c r="D43" s="275"/>
    </row>
    <row r="44" spans="1:12" x14ac:dyDescent="0.3">
      <c r="B44" s="96" t="s">
        <v>6</v>
      </c>
      <c r="C44" s="909" t="s">
        <v>616</v>
      </c>
      <c r="D44" s="910"/>
    </row>
    <row r="45" spans="1:12" x14ac:dyDescent="0.3">
      <c r="B45" s="106" t="s">
        <v>14</v>
      </c>
      <c r="C45" s="101"/>
      <c r="D45" s="278"/>
    </row>
    <row r="46" spans="1:12" x14ac:dyDescent="0.3">
      <c r="B46" s="106" t="s">
        <v>15</v>
      </c>
      <c r="C46" s="101"/>
      <c r="D46" s="278"/>
    </row>
    <row r="47" spans="1:12" x14ac:dyDescent="0.3">
      <c r="B47" s="96" t="s">
        <v>7</v>
      </c>
      <c r="C47" s="909">
        <v>85</v>
      </c>
      <c r="D47" s="910"/>
    </row>
    <row r="48" spans="1:12" ht="15" thickBot="1" x14ac:dyDescent="0.35">
      <c r="B48" s="97" t="s">
        <v>5</v>
      </c>
      <c r="C48" s="911" t="s">
        <v>609</v>
      </c>
      <c r="D48" s="912"/>
    </row>
    <row r="49" spans="1:21" x14ac:dyDescent="0.3">
      <c r="B49" s="43"/>
      <c r="C49" s="36"/>
      <c r="D49" s="36"/>
    </row>
    <row r="50" spans="1:21" ht="32.25" customHeight="1" x14ac:dyDescent="0.3">
      <c r="B50" s="43"/>
      <c r="C50" s="36"/>
      <c r="D50" s="36"/>
    </row>
    <row r="51" spans="1:21" ht="15.75" customHeight="1" thickBot="1" x14ac:dyDescent="0.35">
      <c r="A51" s="42" t="s">
        <v>121</v>
      </c>
      <c r="B51" s="265" t="s">
        <v>230</v>
      </c>
      <c r="C51" s="36"/>
      <c r="D51" s="36"/>
    </row>
    <row r="52" spans="1:21" ht="48.75" customHeight="1" thickBot="1" x14ac:dyDescent="0.35">
      <c r="B52" s="67"/>
      <c r="C52" s="94" t="str">
        <f>C$6</f>
        <v>NNWSI TP</v>
      </c>
      <c r="D52" s="23" t="str">
        <f>D$6</f>
        <v>NNWSI HBR</v>
      </c>
    </row>
    <row r="53" spans="1:21" x14ac:dyDescent="0.3">
      <c r="B53" s="29" t="s">
        <v>34</v>
      </c>
      <c r="C53" s="899" t="s">
        <v>615</v>
      </c>
      <c r="D53" s="900"/>
    </row>
    <row r="54" spans="1:21" x14ac:dyDescent="0.3">
      <c r="B54" s="30" t="s">
        <v>130</v>
      </c>
      <c r="C54" s="901" t="s">
        <v>194</v>
      </c>
      <c r="D54" s="902"/>
    </row>
    <row r="55" spans="1:21" ht="15" thickBot="1" x14ac:dyDescent="0.35">
      <c r="B55" s="31" t="s">
        <v>131</v>
      </c>
      <c r="C55" s="914" t="s">
        <v>744</v>
      </c>
      <c r="D55" s="915"/>
    </row>
    <row r="56" spans="1:21" x14ac:dyDescent="0.3">
      <c r="B56" s="43"/>
      <c r="C56" s="36"/>
      <c r="D56" s="36"/>
    </row>
    <row r="58" spans="1:21" ht="16.2" thickBot="1" x14ac:dyDescent="0.35">
      <c r="A58" s="42" t="s">
        <v>121</v>
      </c>
      <c r="B58" s="265" t="s">
        <v>228</v>
      </c>
    </row>
    <row r="59" spans="1:21" ht="15" thickBot="1" x14ac:dyDescent="0.35">
      <c r="B59" s="67"/>
      <c r="C59" s="94" t="str">
        <f>C$6</f>
        <v>NNWSI TP</v>
      </c>
      <c r="D59" s="23" t="str">
        <f>D$6</f>
        <v>NNWSI HBR</v>
      </c>
    </row>
    <row r="60" spans="1:21" x14ac:dyDescent="0.3">
      <c r="B60" s="29" t="s">
        <v>231</v>
      </c>
      <c r="C60" s="916" t="s">
        <v>614</v>
      </c>
      <c r="D60" s="900"/>
    </row>
    <row r="61" spans="1:21" x14ac:dyDescent="0.3">
      <c r="B61" s="537" t="s">
        <v>237</v>
      </c>
      <c r="C61" s="655"/>
      <c r="D61" s="535"/>
      <c r="G61" s="552"/>
      <c r="H61" s="552"/>
      <c r="I61" s="552"/>
      <c r="J61" s="552"/>
      <c r="K61" s="552"/>
      <c r="L61" s="552"/>
      <c r="M61" s="552"/>
      <c r="N61" s="552"/>
      <c r="O61" s="552"/>
      <c r="P61" s="552"/>
      <c r="Q61" s="552"/>
      <c r="R61" s="552"/>
      <c r="S61" s="552"/>
      <c r="T61" s="552"/>
      <c r="U61" s="552"/>
    </row>
    <row r="62" spans="1:21" x14ac:dyDescent="0.3">
      <c r="B62" s="30" t="s">
        <v>232</v>
      </c>
      <c r="C62" s="917"/>
      <c r="D62" s="902"/>
    </row>
    <row r="63" spans="1:21" x14ac:dyDescent="0.3">
      <c r="B63" s="95" t="s">
        <v>233</v>
      </c>
      <c r="C63" s="917" t="s">
        <v>617</v>
      </c>
      <c r="D63" s="902"/>
    </row>
    <row r="64" spans="1:21" x14ac:dyDescent="0.3">
      <c r="B64" s="95" t="s">
        <v>234</v>
      </c>
      <c r="C64" s="269"/>
      <c r="D64" s="275"/>
    </row>
    <row r="65" spans="1:21" x14ac:dyDescent="0.3">
      <c r="B65" s="95" t="s">
        <v>236</v>
      </c>
      <c r="C65" s="917" t="s">
        <v>618</v>
      </c>
      <c r="D65" s="902"/>
    </row>
    <row r="66" spans="1:21" x14ac:dyDescent="0.3">
      <c r="A66" s="552"/>
      <c r="B66" s="30" t="s">
        <v>1090</v>
      </c>
      <c r="C66" s="901" t="s">
        <v>1091</v>
      </c>
      <c r="D66" s="902"/>
      <c r="E66" s="552"/>
    </row>
    <row r="67" spans="1:21" ht="43.2" x14ac:dyDescent="0.3">
      <c r="B67" s="30" t="s">
        <v>235</v>
      </c>
      <c r="C67" s="310" t="s">
        <v>745</v>
      </c>
      <c r="D67" s="258" t="s">
        <v>746</v>
      </c>
    </row>
    <row r="68" spans="1:21" x14ac:dyDescent="0.3">
      <c r="B68" s="30" t="s">
        <v>37</v>
      </c>
      <c r="C68" s="917" t="s">
        <v>198</v>
      </c>
      <c r="D68" s="902"/>
    </row>
    <row r="69" spans="1:21" x14ac:dyDescent="0.3">
      <c r="B69" s="106" t="s">
        <v>133</v>
      </c>
      <c r="C69" s="276"/>
      <c r="D69" s="278"/>
    </row>
    <row r="70" spans="1:21" ht="33" customHeight="1" thickBot="1" x14ac:dyDescent="0.35">
      <c r="B70" s="69" t="s">
        <v>238</v>
      </c>
      <c r="C70" s="918" t="s">
        <v>619</v>
      </c>
      <c r="D70" s="904"/>
      <c r="F70" s="544"/>
    </row>
    <row r="71" spans="1:21" x14ac:dyDescent="0.3">
      <c r="F71" s="544"/>
    </row>
    <row r="72" spans="1:21" s="552" customFormat="1" x14ac:dyDescent="0.3">
      <c r="B72" s="617"/>
      <c r="F72" s="544"/>
      <c r="G72" s="300"/>
      <c r="H72" s="300"/>
      <c r="I72" s="300"/>
      <c r="J72" s="300"/>
      <c r="K72" s="300"/>
      <c r="L72" s="300"/>
      <c r="M72" s="300"/>
      <c r="N72" s="300"/>
      <c r="O72" s="300"/>
      <c r="P72" s="300"/>
      <c r="Q72" s="300"/>
      <c r="R72" s="300"/>
      <c r="S72" s="300"/>
      <c r="T72" s="300"/>
      <c r="U72" s="300"/>
    </row>
    <row r="73" spans="1:21" ht="15.6" x14ac:dyDescent="0.3">
      <c r="A73" s="42" t="s">
        <v>121</v>
      </c>
      <c r="B73" s="265" t="s">
        <v>747</v>
      </c>
    </row>
    <row r="74" spans="1:21" x14ac:dyDescent="0.3">
      <c r="B74" s="920"/>
      <c r="C74" s="920"/>
    </row>
    <row r="75" spans="1:21" ht="48" customHeight="1" x14ac:dyDescent="0.3">
      <c r="A75" s="653" t="s">
        <v>1092</v>
      </c>
      <c r="B75" s="919" t="s">
        <v>742</v>
      </c>
      <c r="C75" s="919"/>
      <c r="D75" s="919"/>
      <c r="E75" s="552"/>
    </row>
    <row r="76" spans="1:21" ht="47.25" customHeight="1" x14ac:dyDescent="0.3">
      <c r="A76" s="653" t="s">
        <v>1092</v>
      </c>
      <c r="B76" s="919" t="s">
        <v>749</v>
      </c>
      <c r="C76" s="919"/>
      <c r="D76" s="919"/>
      <c r="E76" s="552"/>
    </row>
    <row r="77" spans="1:21" ht="47.25" customHeight="1" x14ac:dyDescent="0.3">
      <c r="A77" s="653" t="s">
        <v>1092</v>
      </c>
      <c r="B77" s="919" t="s">
        <v>750</v>
      </c>
      <c r="C77" s="919"/>
      <c r="D77" s="919"/>
      <c r="E77" s="552"/>
    </row>
    <row r="78" spans="1:21" x14ac:dyDescent="0.3">
      <c r="B78" s="552"/>
      <c r="C78" s="552"/>
      <c r="D78" s="552"/>
      <c r="E78" s="552"/>
    </row>
  </sheetData>
  <sheetProtection algorithmName="SHA-512" hashValue="CZJ8M5VYfjRCPiH2Ugv3jG/oDBL+H3ItZV1wqxwDiox+Qlqn2jmDzjQ2hVHU7krPegFLxL55XuiAqinjn1iuOQ==" saltValue="dLcDvq3q+CCPZ65KPpMkng==" spinCount="100000" sheet="1" objects="1" scenarios="1"/>
  <mergeCells count="38">
    <mergeCell ref="B75:D75"/>
    <mergeCell ref="B76:D76"/>
    <mergeCell ref="B77:D77"/>
    <mergeCell ref="G41:I41"/>
    <mergeCell ref="C53:D53"/>
    <mergeCell ref="C54:D54"/>
    <mergeCell ref="C55:D55"/>
    <mergeCell ref="C60:D60"/>
    <mergeCell ref="C62:D62"/>
    <mergeCell ref="C65:D65"/>
    <mergeCell ref="C68:D68"/>
    <mergeCell ref="C70:D70"/>
    <mergeCell ref="B74:C74"/>
    <mergeCell ref="C63:D63"/>
    <mergeCell ref="C66:D66"/>
    <mergeCell ref="L29:N29"/>
    <mergeCell ref="C37:D37"/>
    <mergeCell ref="C44:D44"/>
    <mergeCell ref="C47:D47"/>
    <mergeCell ref="C48:D48"/>
    <mergeCell ref="C34:D34"/>
    <mergeCell ref="C33:D33"/>
    <mergeCell ref="M15:N15"/>
    <mergeCell ref="O15:P15"/>
    <mergeCell ref="C18:D18"/>
    <mergeCell ref="C20:D20"/>
    <mergeCell ref="C21:D21"/>
    <mergeCell ref="K15:L15"/>
    <mergeCell ref="B2:C2"/>
    <mergeCell ref="G5:I5"/>
    <mergeCell ref="C7:D7"/>
    <mergeCell ref="C8:D8"/>
    <mergeCell ref="C13:D13"/>
    <mergeCell ref="C24:D24"/>
    <mergeCell ref="C25:D25"/>
    <mergeCell ref="C30:D30"/>
    <mergeCell ref="C31:D31"/>
    <mergeCell ref="G29:I2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theme="9" tint="0.59999389629810485"/>
  </sheetPr>
  <dimension ref="A2:AX77"/>
  <sheetViews>
    <sheetView zoomScaleNormal="100" workbookViewId="0"/>
  </sheetViews>
  <sheetFormatPr baseColWidth="10" defaultColWidth="11.44140625" defaultRowHeight="14.4" x14ac:dyDescent="0.3"/>
  <cols>
    <col min="1" max="1" width="3.44140625" style="33" customWidth="1"/>
    <col min="2" max="2" width="25.88671875" style="27" customWidth="1"/>
    <col min="3" max="3" width="10.6640625" style="33" bestFit="1" customWidth="1"/>
    <col min="4" max="4" width="13.88671875" style="33" bestFit="1" customWidth="1"/>
    <col min="5" max="5" width="10.6640625" style="33" bestFit="1" customWidth="1"/>
    <col min="6" max="6" width="13.88671875" style="33" bestFit="1" customWidth="1"/>
    <col min="7" max="7" width="18" style="33" bestFit="1" customWidth="1"/>
    <col min="8" max="8" width="18.109375" style="33" customWidth="1"/>
    <col min="9" max="9" width="18" style="33" bestFit="1" customWidth="1"/>
    <col min="10" max="10" width="17.88671875" style="33" bestFit="1" customWidth="1"/>
    <col min="11" max="11" width="18" style="33" bestFit="1" customWidth="1"/>
    <col min="12" max="12" width="18.109375" style="33" customWidth="1"/>
    <col min="13" max="13" width="18" style="33" bestFit="1" customWidth="1"/>
    <col min="14" max="14" width="18.109375" style="33" customWidth="1"/>
    <col min="15" max="15" width="18" style="33" bestFit="1" customWidth="1"/>
    <col min="16" max="16" width="18.109375" style="33" customWidth="1"/>
    <col min="17" max="17" width="11.44140625" style="33"/>
    <col min="18" max="18" width="3.44140625" style="40" customWidth="1"/>
    <col min="19" max="19" width="14.33203125" style="33" bestFit="1" customWidth="1"/>
    <col min="20" max="26" width="6.33203125" style="33" customWidth="1"/>
    <col min="27" max="27" width="14.33203125" style="33" bestFit="1" customWidth="1"/>
    <col min="28" max="28" width="6.33203125" style="33" customWidth="1"/>
    <col min="29" max="29" width="11.88671875" style="33" bestFit="1" customWidth="1"/>
    <col min="30" max="30" width="8.33203125" style="33" bestFit="1" customWidth="1"/>
    <col min="31" max="31" width="14.33203125" style="33" bestFit="1" customWidth="1"/>
    <col min="32" max="33" width="11.44140625" style="33"/>
    <col min="34" max="34" width="7.44140625" style="33" customWidth="1"/>
    <col min="35" max="35" width="14.33203125" style="33" bestFit="1" customWidth="1"/>
    <col min="36" max="37" width="11.44140625" style="33"/>
    <col min="38" max="38" width="5" style="33" customWidth="1"/>
    <col min="39" max="39" width="14.33203125" style="33" bestFit="1" customWidth="1"/>
    <col min="40" max="41" width="11.44140625" style="33"/>
    <col min="42" max="42" width="4.5546875" style="33" customWidth="1"/>
    <col min="43" max="43" width="14.33203125" style="33" bestFit="1" customWidth="1"/>
    <col min="44" max="45" width="11.44140625" style="33"/>
    <col min="46" max="46" width="4.5546875" style="33" customWidth="1"/>
    <col min="47" max="47" width="14.33203125" style="33" bestFit="1" customWidth="1"/>
    <col min="48" max="16384" width="11.44140625" style="33"/>
  </cols>
  <sheetData>
    <row r="2" spans="1:29" s="18" customFormat="1" ht="18" x14ac:dyDescent="0.3">
      <c r="B2" s="897" t="s">
        <v>129</v>
      </c>
      <c r="C2" s="897"/>
      <c r="D2" s="176"/>
      <c r="R2" s="46"/>
      <c r="S2" s="176" t="s">
        <v>118</v>
      </c>
    </row>
    <row r="3" spans="1:29" s="191" customFormat="1" ht="15" thickBot="1" x14ac:dyDescent="0.35">
      <c r="B3" s="26"/>
      <c r="R3" s="41"/>
    </row>
    <row r="5" spans="1:29" ht="16.2" thickBot="1" x14ac:dyDescent="0.35">
      <c r="A5" s="42" t="s">
        <v>121</v>
      </c>
      <c r="B5" s="177" t="s">
        <v>224</v>
      </c>
      <c r="C5" s="33" t="s">
        <v>653</v>
      </c>
      <c r="D5" s="33" t="s">
        <v>653</v>
      </c>
      <c r="E5" s="33" t="s">
        <v>633</v>
      </c>
      <c r="F5" s="33" t="s">
        <v>633</v>
      </c>
      <c r="G5" s="33" t="s">
        <v>634</v>
      </c>
      <c r="H5" s="33" t="s">
        <v>634</v>
      </c>
      <c r="I5" s="33" t="s">
        <v>634</v>
      </c>
      <c r="J5" s="33" t="s">
        <v>634</v>
      </c>
      <c r="K5" s="33" t="s">
        <v>635</v>
      </c>
      <c r="L5" s="33" t="s">
        <v>635</v>
      </c>
      <c r="M5" s="33" t="s">
        <v>635</v>
      </c>
      <c r="N5" s="33" t="s">
        <v>635</v>
      </c>
      <c r="O5" s="33" t="s">
        <v>635</v>
      </c>
      <c r="P5" s="33" t="s">
        <v>635</v>
      </c>
      <c r="R5" s="48" t="s">
        <v>121</v>
      </c>
      <c r="S5" s="898" t="s">
        <v>654</v>
      </c>
      <c r="T5" s="898"/>
      <c r="U5" s="898"/>
    </row>
    <row r="6" spans="1:29" ht="16.2" thickBot="1" x14ac:dyDescent="0.35">
      <c r="A6" s="42"/>
      <c r="B6" s="177"/>
      <c r="C6" s="11" t="s">
        <v>826</v>
      </c>
      <c r="D6" s="364" t="s">
        <v>827</v>
      </c>
      <c r="E6" s="364" t="s">
        <v>828</v>
      </c>
      <c r="F6" s="364" t="s">
        <v>829</v>
      </c>
      <c r="G6" s="364" t="s">
        <v>830</v>
      </c>
      <c r="H6" s="364" t="s">
        <v>831</v>
      </c>
      <c r="I6" s="364" t="s">
        <v>848</v>
      </c>
      <c r="J6" s="364" t="s">
        <v>833</v>
      </c>
      <c r="K6" s="364" t="s">
        <v>847</v>
      </c>
      <c r="L6" s="364" t="s">
        <v>835</v>
      </c>
      <c r="M6" s="364" t="s">
        <v>844</v>
      </c>
      <c r="N6" s="364" t="s">
        <v>837</v>
      </c>
      <c r="O6" s="364" t="s">
        <v>842</v>
      </c>
      <c r="P6" s="158" t="s">
        <v>839</v>
      </c>
      <c r="R6" s="48"/>
      <c r="S6" s="177"/>
      <c r="T6" s="177"/>
      <c r="U6" s="177"/>
    </row>
    <row r="7" spans="1:29" ht="15.6" x14ac:dyDescent="0.3">
      <c r="A7" s="42"/>
      <c r="B7" s="93" t="s">
        <v>219</v>
      </c>
      <c r="C7" s="899" t="s">
        <v>19</v>
      </c>
      <c r="D7" s="916"/>
      <c r="E7" s="916"/>
      <c r="F7" s="916"/>
      <c r="G7" s="916"/>
      <c r="H7" s="916"/>
      <c r="I7" s="916"/>
      <c r="J7" s="916"/>
      <c r="K7" s="916"/>
      <c r="L7" s="916"/>
      <c r="M7" s="916"/>
      <c r="N7" s="916"/>
      <c r="O7" s="916"/>
      <c r="P7" s="900"/>
      <c r="R7" s="48"/>
      <c r="S7" s="177"/>
      <c r="T7" s="177"/>
      <c r="U7" s="177"/>
    </row>
    <row r="8" spans="1:29" ht="15.6" x14ac:dyDescent="0.3">
      <c r="A8" s="42"/>
      <c r="B8" s="65" t="s">
        <v>195</v>
      </c>
      <c r="C8" s="901" t="s">
        <v>20</v>
      </c>
      <c r="D8" s="917"/>
      <c r="E8" s="917"/>
      <c r="F8" s="917"/>
      <c r="G8" s="917"/>
      <c r="H8" s="917"/>
      <c r="I8" s="917"/>
      <c r="J8" s="917"/>
      <c r="K8" s="917"/>
      <c r="L8" s="917"/>
      <c r="M8" s="917"/>
      <c r="N8" s="917"/>
      <c r="O8" s="917"/>
      <c r="P8" s="902"/>
      <c r="R8" s="48"/>
      <c r="S8" s="177"/>
      <c r="T8" s="177"/>
      <c r="U8" s="177"/>
    </row>
    <row r="9" spans="1:29" ht="15.6" x14ac:dyDescent="0.3">
      <c r="A9" s="42"/>
      <c r="B9" s="65" t="s">
        <v>196</v>
      </c>
      <c r="C9" s="901" t="s">
        <v>658</v>
      </c>
      <c r="D9" s="923"/>
      <c r="E9" s="922" t="s">
        <v>636</v>
      </c>
      <c r="F9" s="923"/>
      <c r="G9" s="922" t="s">
        <v>637</v>
      </c>
      <c r="H9" s="923"/>
      <c r="I9" s="922" t="s">
        <v>638</v>
      </c>
      <c r="J9" s="923"/>
      <c r="K9" s="922" t="s">
        <v>639</v>
      </c>
      <c r="L9" s="923"/>
      <c r="M9" s="922" t="s">
        <v>640</v>
      </c>
      <c r="N9" s="923"/>
      <c r="O9" s="922" t="s">
        <v>641</v>
      </c>
      <c r="P9" s="902"/>
      <c r="R9" s="48"/>
      <c r="S9" s="177"/>
      <c r="T9" s="177"/>
      <c r="U9" s="177"/>
    </row>
    <row r="10" spans="1:29" ht="15.6" x14ac:dyDescent="0.3">
      <c r="A10" s="42"/>
      <c r="B10" s="65" t="s">
        <v>1099</v>
      </c>
      <c r="C10" s="901">
        <v>30</v>
      </c>
      <c r="D10" s="923"/>
      <c r="E10" s="922">
        <v>44</v>
      </c>
      <c r="F10" s="923"/>
      <c r="G10" s="922">
        <v>31</v>
      </c>
      <c r="H10" s="923"/>
      <c r="I10" s="922">
        <v>34</v>
      </c>
      <c r="J10" s="923"/>
      <c r="K10" s="922">
        <v>43</v>
      </c>
      <c r="L10" s="923"/>
      <c r="M10" s="922">
        <v>46</v>
      </c>
      <c r="N10" s="923"/>
      <c r="O10" s="922">
        <v>50</v>
      </c>
      <c r="P10" s="902"/>
      <c r="R10" s="48"/>
      <c r="S10" s="177"/>
      <c r="T10" s="177"/>
      <c r="U10" s="177"/>
    </row>
    <row r="11" spans="1:29" ht="15.6" x14ac:dyDescent="0.3">
      <c r="A11" s="42"/>
      <c r="B11" s="360" t="s">
        <v>876</v>
      </c>
      <c r="C11" s="101"/>
      <c r="D11" s="357"/>
      <c r="E11" s="357"/>
      <c r="F11" s="357"/>
      <c r="G11" s="357"/>
      <c r="H11" s="357"/>
      <c r="I11" s="357"/>
      <c r="J11" s="357"/>
      <c r="K11" s="357"/>
      <c r="L11" s="357"/>
      <c r="M11" s="357"/>
      <c r="N11" s="357"/>
      <c r="O11" s="357"/>
      <c r="P11" s="358"/>
      <c r="Q11" s="300"/>
      <c r="R11" s="48"/>
      <c r="S11" s="177"/>
      <c r="T11" s="177"/>
      <c r="U11" s="177"/>
    </row>
    <row r="12" spans="1:29" ht="15.6" x14ac:dyDescent="0.3">
      <c r="A12" s="42"/>
      <c r="B12" s="359" t="s">
        <v>237</v>
      </c>
      <c r="C12" s="901">
        <v>0.25</v>
      </c>
      <c r="D12" s="923"/>
      <c r="E12" s="922">
        <v>1.1000000000000001</v>
      </c>
      <c r="F12" s="923"/>
      <c r="G12" s="922">
        <v>0.59</v>
      </c>
      <c r="H12" s="923"/>
      <c r="I12" s="922">
        <v>7.9</v>
      </c>
      <c r="J12" s="923"/>
      <c r="K12" s="922">
        <v>7.4</v>
      </c>
      <c r="L12" s="923"/>
      <c r="M12" s="922">
        <v>11</v>
      </c>
      <c r="N12" s="923"/>
      <c r="O12" s="922">
        <v>18</v>
      </c>
      <c r="P12" s="902"/>
      <c r="Q12" s="300"/>
      <c r="R12" s="48"/>
      <c r="S12" s="177"/>
      <c r="T12" s="177"/>
      <c r="U12" s="177"/>
    </row>
    <row r="13" spans="1:29" ht="16.2" thickBot="1" x14ac:dyDescent="0.35">
      <c r="A13" s="42"/>
      <c r="B13" s="167" t="s">
        <v>220</v>
      </c>
      <c r="C13" s="168"/>
      <c r="D13" s="165"/>
      <c r="E13" s="151"/>
      <c r="F13" s="151"/>
      <c r="G13" s="151"/>
      <c r="H13" s="151"/>
      <c r="I13" s="151"/>
      <c r="J13" s="151"/>
      <c r="K13" s="151"/>
      <c r="L13" s="151"/>
      <c r="M13" s="151"/>
      <c r="N13" s="151"/>
      <c r="O13" s="151"/>
      <c r="P13" s="152"/>
      <c r="R13" s="48"/>
      <c r="S13" s="177"/>
      <c r="T13" s="177"/>
      <c r="U13" s="177"/>
    </row>
    <row r="14" spans="1:29" x14ac:dyDescent="0.3">
      <c r="A14" s="42"/>
      <c r="B14" s="43"/>
      <c r="C14" s="36"/>
      <c r="D14" s="36"/>
      <c r="E14" s="36"/>
      <c r="F14" s="36"/>
      <c r="G14" s="36"/>
      <c r="H14" s="36"/>
      <c r="I14" s="36"/>
      <c r="J14" s="36"/>
      <c r="K14" s="36"/>
      <c r="L14" s="36"/>
      <c r="M14" s="36"/>
      <c r="N14" s="36"/>
      <c r="O14" s="36"/>
      <c r="P14" s="36"/>
    </row>
    <row r="15" spans="1:29" ht="15.6" x14ac:dyDescent="0.3">
      <c r="A15" s="42"/>
      <c r="B15" s="177"/>
      <c r="S15" s="36"/>
      <c r="T15" s="36"/>
      <c r="U15" s="178"/>
      <c r="V15" s="178"/>
      <c r="W15" s="906"/>
      <c r="X15" s="906"/>
      <c r="Y15" s="906"/>
      <c r="Z15" s="906"/>
      <c r="AA15" s="906"/>
      <c r="AB15" s="906"/>
      <c r="AC15" s="36"/>
    </row>
    <row r="16" spans="1:29" ht="16.2" thickBot="1" x14ac:dyDescent="0.35">
      <c r="A16" s="42" t="s">
        <v>121</v>
      </c>
      <c r="B16" s="177" t="s">
        <v>225</v>
      </c>
      <c r="S16" s="36"/>
      <c r="T16" s="178"/>
      <c r="U16" s="36"/>
      <c r="V16" s="36"/>
      <c r="W16" s="36"/>
      <c r="X16" s="36"/>
      <c r="Y16" s="36"/>
      <c r="Z16" s="36"/>
      <c r="AA16" s="55"/>
      <c r="AB16" s="36"/>
      <c r="AC16" s="36"/>
    </row>
    <row r="17" spans="1:50" ht="15" thickBot="1" x14ac:dyDescent="0.35">
      <c r="B17" s="63"/>
      <c r="C17" s="355" t="str">
        <f>C$6</f>
        <v>ATM103-Pl</v>
      </c>
      <c r="D17" s="22" t="str">
        <f>D$6</f>
        <v>ATM103-Pw</v>
      </c>
      <c r="E17" s="22" t="str">
        <f>E$6</f>
        <v>ATM104-Pl</v>
      </c>
      <c r="F17" s="22" t="str">
        <f t="shared" ref="F17:O17" si="0">F$6</f>
        <v>ATM104-Pw</v>
      </c>
      <c r="G17" s="22" t="str">
        <f t="shared" si="0"/>
        <v>ATM105-Pl-31-DIW</v>
      </c>
      <c r="H17" s="22" t="str">
        <f t="shared" si="0"/>
        <v>ATM105-Pw-31-HCl</v>
      </c>
      <c r="I17" s="22" t="str">
        <f t="shared" si="0"/>
        <v>ATM105-Pl-34-DIW</v>
      </c>
      <c r="J17" s="22" t="str">
        <f t="shared" si="0"/>
        <v>ATM-05-Pw-34-HCl</v>
      </c>
      <c r="K17" s="22" t="str">
        <f t="shared" si="0"/>
        <v>ATM106-Pl-43-DIW</v>
      </c>
      <c r="L17" s="22" t="str">
        <f t="shared" si="0"/>
        <v>ATM106-Pw-43-HCl</v>
      </c>
      <c r="M17" s="22" t="str">
        <f t="shared" si="0"/>
        <v>ATM106-Pl-46-DIW</v>
      </c>
      <c r="N17" s="22" t="str">
        <f t="shared" si="0"/>
        <v>ATM106-Pw-46-HCl</v>
      </c>
      <c r="O17" s="22" t="str">
        <f t="shared" si="0"/>
        <v>ATM106-Pl-50-DIW</v>
      </c>
      <c r="P17" s="23" t="str">
        <f>P$6</f>
        <v>ATM106-Pw-50-HCl</v>
      </c>
      <c r="S17" s="36"/>
      <c r="T17" s="178"/>
      <c r="U17" s="36"/>
      <c r="V17" s="36"/>
      <c r="W17" s="36"/>
      <c r="X17" s="36"/>
      <c r="Y17" s="36"/>
      <c r="Z17" s="36"/>
      <c r="AA17" s="55"/>
      <c r="AB17" s="36"/>
      <c r="AC17" s="36"/>
    </row>
    <row r="18" spans="1:50" x14ac:dyDescent="0.3">
      <c r="B18" s="65" t="s">
        <v>221</v>
      </c>
      <c r="C18" s="182" t="s">
        <v>81</v>
      </c>
      <c r="D18" s="179" t="s">
        <v>1</v>
      </c>
      <c r="E18" s="356" t="s">
        <v>81</v>
      </c>
      <c r="F18" s="356" t="s">
        <v>1</v>
      </c>
      <c r="G18" s="183" t="s">
        <v>81</v>
      </c>
      <c r="H18" s="183" t="s">
        <v>1</v>
      </c>
      <c r="I18" s="183" t="s">
        <v>81</v>
      </c>
      <c r="J18" s="183" t="s">
        <v>1</v>
      </c>
      <c r="K18" s="183" t="s">
        <v>81</v>
      </c>
      <c r="L18" s="183" t="s">
        <v>1</v>
      </c>
      <c r="M18" s="183" t="s">
        <v>81</v>
      </c>
      <c r="N18" s="183" t="s">
        <v>1</v>
      </c>
      <c r="O18" s="183" t="s">
        <v>81</v>
      </c>
      <c r="P18" s="184" t="s">
        <v>1</v>
      </c>
      <c r="S18" s="36"/>
      <c r="T18" s="178"/>
      <c r="U18" s="36"/>
      <c r="V18" s="36"/>
      <c r="W18" s="36"/>
      <c r="X18" s="36"/>
      <c r="Y18" s="36"/>
      <c r="Z18" s="36"/>
      <c r="AA18" s="36"/>
      <c r="AB18" s="36"/>
      <c r="AC18" s="36"/>
    </row>
    <row r="19" spans="1:50" x14ac:dyDescent="0.3">
      <c r="A19" s="552"/>
      <c r="B19" s="493" t="s">
        <v>1086</v>
      </c>
      <c r="C19" s="656" t="s">
        <v>1095</v>
      </c>
      <c r="D19" s="227"/>
      <c r="E19" s="227" t="s">
        <v>1095</v>
      </c>
      <c r="F19" s="227"/>
      <c r="G19" s="227" t="s">
        <v>1095</v>
      </c>
      <c r="H19" s="227"/>
      <c r="I19" s="227" t="s">
        <v>1095</v>
      </c>
      <c r="J19" s="227"/>
      <c r="K19" s="227" t="s">
        <v>1095</v>
      </c>
      <c r="L19" s="227"/>
      <c r="M19" s="227" t="s">
        <v>1095</v>
      </c>
      <c r="N19" s="227"/>
      <c r="O19" s="227" t="s">
        <v>1095</v>
      </c>
      <c r="P19" s="157"/>
      <c r="Q19" s="552"/>
      <c r="S19" s="36"/>
      <c r="T19" s="178"/>
      <c r="U19" s="36"/>
      <c r="V19" s="36"/>
      <c r="W19" s="36"/>
      <c r="X19" s="36"/>
      <c r="Y19" s="36"/>
      <c r="Z19" s="36"/>
      <c r="AA19" s="36"/>
      <c r="AB19" s="36"/>
      <c r="AC19" s="36"/>
    </row>
    <row r="20" spans="1:50" x14ac:dyDescent="0.3">
      <c r="B20" s="65" t="s">
        <v>223</v>
      </c>
      <c r="C20" s="208" t="s">
        <v>661</v>
      </c>
      <c r="D20" s="209" t="s">
        <v>662</v>
      </c>
      <c r="E20" s="209" t="s">
        <v>661</v>
      </c>
      <c r="F20" s="209" t="s">
        <v>662</v>
      </c>
      <c r="G20" s="209" t="s">
        <v>661</v>
      </c>
      <c r="H20" s="209" t="s">
        <v>662</v>
      </c>
      <c r="I20" s="209" t="s">
        <v>661</v>
      </c>
      <c r="J20" s="209" t="s">
        <v>662</v>
      </c>
      <c r="K20" s="209" t="s">
        <v>661</v>
      </c>
      <c r="L20" s="209" t="s">
        <v>662</v>
      </c>
      <c r="M20" s="209" t="s">
        <v>661</v>
      </c>
      <c r="N20" s="209" t="s">
        <v>662</v>
      </c>
      <c r="O20" s="209" t="s">
        <v>661</v>
      </c>
      <c r="P20" s="212" t="s">
        <v>662</v>
      </c>
      <c r="S20" s="36"/>
      <c r="T20" s="178"/>
      <c r="U20" s="36"/>
      <c r="V20" s="36"/>
      <c r="W20" s="36"/>
      <c r="X20" s="36"/>
      <c r="Y20" s="36"/>
      <c r="Z20" s="36"/>
      <c r="AA20" s="55"/>
      <c r="AB20" s="36"/>
      <c r="AC20" s="36"/>
    </row>
    <row r="21" spans="1:50" x14ac:dyDescent="0.3">
      <c r="B21" s="204" t="s">
        <v>119</v>
      </c>
      <c r="C21" s="205" t="s">
        <v>547</v>
      </c>
      <c r="D21" s="206" t="s">
        <v>548</v>
      </c>
      <c r="E21" s="207" t="s">
        <v>547</v>
      </c>
      <c r="F21" s="207" t="s">
        <v>549</v>
      </c>
      <c r="G21" s="181" t="s">
        <v>547</v>
      </c>
      <c r="H21" s="181" t="s">
        <v>550</v>
      </c>
      <c r="I21" s="181" t="s">
        <v>547</v>
      </c>
      <c r="J21" s="181" t="s">
        <v>551</v>
      </c>
      <c r="K21" s="181" t="s">
        <v>547</v>
      </c>
      <c r="L21" s="181" t="s">
        <v>552</v>
      </c>
      <c r="M21" s="181" t="s">
        <v>547</v>
      </c>
      <c r="N21" s="181" t="s">
        <v>553</v>
      </c>
      <c r="O21" s="181" t="s">
        <v>547</v>
      </c>
      <c r="P21" s="186" t="s">
        <v>552</v>
      </c>
      <c r="S21" s="36"/>
      <c r="T21" s="178"/>
      <c r="U21" s="36"/>
      <c r="V21" s="36"/>
      <c r="W21" s="36"/>
      <c r="X21" s="36"/>
      <c r="Y21" s="36"/>
      <c r="Z21" s="36"/>
      <c r="AA21" s="55"/>
      <c r="AB21" s="36"/>
      <c r="AC21" s="36"/>
    </row>
    <row r="22" spans="1:50" x14ac:dyDescent="0.3">
      <c r="B22" s="65" t="s">
        <v>222</v>
      </c>
      <c r="C22" s="924" t="s">
        <v>108</v>
      </c>
      <c r="D22" s="925"/>
      <c r="E22" s="925"/>
      <c r="F22" s="925"/>
      <c r="G22" s="925"/>
      <c r="H22" s="925"/>
      <c r="I22" s="925"/>
      <c r="J22" s="925"/>
      <c r="K22" s="925"/>
      <c r="L22" s="925"/>
      <c r="M22" s="925"/>
      <c r="N22" s="925"/>
      <c r="O22" s="925"/>
      <c r="P22" s="926"/>
      <c r="S22" s="36"/>
      <c r="T22" s="178"/>
      <c r="U22" s="36"/>
      <c r="V22" s="36"/>
      <c r="W22" s="36"/>
      <c r="X22" s="36"/>
      <c r="Y22" s="36"/>
      <c r="Z22" s="36"/>
      <c r="AA22" s="55"/>
      <c r="AB22" s="36"/>
      <c r="AC22" s="36"/>
    </row>
    <row r="23" spans="1:50" x14ac:dyDescent="0.3">
      <c r="B23" s="100" t="s">
        <v>199</v>
      </c>
      <c r="C23" s="101"/>
      <c r="D23" s="187"/>
      <c r="E23" s="188"/>
      <c r="F23" s="188"/>
      <c r="G23" s="188"/>
      <c r="H23" s="188"/>
      <c r="I23" s="188"/>
      <c r="J23" s="188"/>
      <c r="K23" s="188"/>
      <c r="L23" s="188"/>
      <c r="M23" s="188"/>
      <c r="N23" s="188"/>
      <c r="O23" s="188"/>
      <c r="P23" s="189"/>
      <c r="S23" s="36"/>
      <c r="T23" s="178"/>
      <c r="U23" s="36"/>
      <c r="V23" s="36"/>
      <c r="W23" s="36"/>
      <c r="X23" s="36"/>
      <c r="Y23" s="36"/>
      <c r="Z23" s="36"/>
      <c r="AA23" s="55"/>
      <c r="AB23" s="36"/>
      <c r="AC23" s="36"/>
    </row>
    <row r="24" spans="1:50" x14ac:dyDescent="0.3">
      <c r="A24" s="552"/>
      <c r="B24" s="204" t="s">
        <v>879</v>
      </c>
      <c r="C24" s="205"/>
      <c r="D24" s="206">
        <v>0.5</v>
      </c>
      <c r="E24" s="207"/>
      <c r="F24" s="206">
        <v>0.5</v>
      </c>
      <c r="G24" s="627"/>
      <c r="H24" s="206">
        <v>0.5</v>
      </c>
      <c r="I24" s="627"/>
      <c r="J24" s="206">
        <v>0.5</v>
      </c>
      <c r="K24" s="627"/>
      <c r="L24" s="206">
        <v>0.5</v>
      </c>
      <c r="M24" s="627"/>
      <c r="N24" s="206">
        <v>0.5</v>
      </c>
      <c r="O24" s="627"/>
      <c r="P24" s="638">
        <v>0.5</v>
      </c>
      <c r="Q24" s="552"/>
      <c r="X24" s="36"/>
      <c r="Y24" s="36"/>
      <c r="Z24" s="36"/>
      <c r="AA24" s="55"/>
      <c r="AB24" s="36"/>
      <c r="AC24" s="36"/>
    </row>
    <row r="25" spans="1:50" x14ac:dyDescent="0.3">
      <c r="B25" s="65" t="s">
        <v>56</v>
      </c>
      <c r="C25" s="901" t="s">
        <v>657</v>
      </c>
      <c r="D25" s="917"/>
      <c r="E25" s="917"/>
      <c r="F25" s="917"/>
      <c r="G25" s="917"/>
      <c r="H25" s="917"/>
      <c r="I25" s="917"/>
      <c r="J25" s="917"/>
      <c r="K25" s="917"/>
      <c r="L25" s="917"/>
      <c r="M25" s="917"/>
      <c r="N25" s="917"/>
      <c r="O25" s="917"/>
      <c r="P25" s="902"/>
      <c r="X25" s="36"/>
      <c r="Y25" s="36"/>
      <c r="Z25" s="36"/>
      <c r="AA25" s="36"/>
      <c r="AB25" s="36"/>
      <c r="AC25" s="36"/>
    </row>
    <row r="26" spans="1:50" s="149" customFormat="1" ht="15" thickBot="1" x14ac:dyDescent="0.35">
      <c r="A26" s="33"/>
      <c r="B26" s="167" t="s">
        <v>220</v>
      </c>
      <c r="C26" s="168"/>
      <c r="D26" s="165"/>
      <c r="E26" s="151"/>
      <c r="F26" s="151"/>
      <c r="G26" s="151"/>
      <c r="H26" s="151"/>
      <c r="I26" s="151"/>
      <c r="J26" s="151"/>
      <c r="K26" s="151"/>
      <c r="L26" s="151"/>
      <c r="M26" s="151"/>
      <c r="N26" s="151"/>
      <c r="O26" s="151"/>
      <c r="P26" s="152"/>
      <c r="Q26" s="33"/>
      <c r="R26" s="202"/>
      <c r="X26" s="107"/>
      <c r="Y26" s="107"/>
      <c r="Z26" s="107"/>
      <c r="AA26" s="107"/>
      <c r="AB26" s="107"/>
      <c r="AC26" s="107"/>
    </row>
    <row r="27" spans="1:50" x14ac:dyDescent="0.3">
      <c r="B27" s="43"/>
      <c r="C27" s="363" t="s">
        <v>552</v>
      </c>
      <c r="D27" s="166" t="s">
        <v>851</v>
      </c>
      <c r="E27" s="166"/>
      <c r="F27" s="166"/>
      <c r="G27" s="36"/>
      <c r="H27" s="36"/>
      <c r="I27" s="36"/>
      <c r="J27" s="36"/>
      <c r="K27" s="36"/>
      <c r="L27" s="36"/>
      <c r="M27" s="36"/>
      <c r="N27" s="36"/>
      <c r="O27" s="36"/>
      <c r="P27" s="36"/>
    </row>
    <row r="28" spans="1:50" x14ac:dyDescent="0.3">
      <c r="B28" s="43"/>
      <c r="C28" s="362" t="s">
        <v>661</v>
      </c>
      <c r="D28" s="921" t="s">
        <v>642</v>
      </c>
      <c r="E28" s="921"/>
      <c r="F28" s="921"/>
      <c r="G28" s="921"/>
      <c r="H28" s="921"/>
      <c r="I28" s="36"/>
      <c r="J28" s="36"/>
      <c r="K28" s="36"/>
      <c r="L28" s="36"/>
      <c r="M28" s="36"/>
      <c r="N28" s="36"/>
      <c r="O28" s="36"/>
      <c r="P28" s="36"/>
    </row>
    <row r="29" spans="1:50" ht="15.6" x14ac:dyDescent="0.3">
      <c r="B29" s="43"/>
      <c r="C29" s="362" t="s">
        <v>662</v>
      </c>
      <c r="D29" s="921" t="s">
        <v>850</v>
      </c>
      <c r="E29" s="921"/>
      <c r="F29" s="921"/>
      <c r="G29" s="921"/>
      <c r="H29" s="921"/>
      <c r="I29" s="921"/>
      <c r="J29" s="921"/>
      <c r="K29" s="921"/>
      <c r="L29" s="921"/>
      <c r="M29" s="921"/>
      <c r="N29" s="921"/>
      <c r="O29" s="921"/>
      <c r="P29" s="921"/>
      <c r="R29" s="48" t="s">
        <v>121</v>
      </c>
      <c r="S29" s="898" t="s">
        <v>655</v>
      </c>
      <c r="T29" s="898"/>
      <c r="U29" s="898"/>
      <c r="V29" s="898"/>
      <c r="W29" s="898"/>
      <c r="X29" s="898"/>
      <c r="Y29" s="898"/>
    </row>
    <row r="30" spans="1:50" ht="18.600000000000001" thickBot="1" x14ac:dyDescent="0.35">
      <c r="A30" s="42" t="s">
        <v>121</v>
      </c>
      <c r="B30" s="177" t="s">
        <v>226</v>
      </c>
      <c r="C30" s="18"/>
      <c r="D30" s="18"/>
      <c r="E30" s="18"/>
      <c r="F30" s="18"/>
      <c r="G30" s="18"/>
      <c r="H30" s="18"/>
      <c r="I30" s="18"/>
      <c r="J30" s="18"/>
      <c r="K30" s="18"/>
      <c r="L30" s="18"/>
      <c r="M30" s="18"/>
      <c r="N30" s="18"/>
      <c r="O30" s="18"/>
      <c r="P30" s="18"/>
      <c r="S30" s="921" t="s">
        <v>1102</v>
      </c>
      <c r="T30" s="921"/>
      <c r="U30" s="921"/>
      <c r="V30" s="921"/>
      <c r="W30" s="921"/>
      <c r="X30" s="921"/>
      <c r="Y30" s="921"/>
      <c r="Z30" s="921"/>
    </row>
    <row r="31" spans="1:50" ht="15" thickBot="1" x14ac:dyDescent="0.35">
      <c r="A31" s="149"/>
      <c r="B31" s="67"/>
      <c r="C31" s="21" t="str">
        <f>C$6</f>
        <v>ATM103-Pl</v>
      </c>
      <c r="D31" s="22" t="str">
        <f>D$6</f>
        <v>ATM103-Pw</v>
      </c>
      <c r="E31" s="22" t="str">
        <f>E$6</f>
        <v>ATM104-Pl</v>
      </c>
      <c r="F31" s="22" t="str">
        <f t="shared" ref="F31:O31" si="1">F$6</f>
        <v>ATM104-Pw</v>
      </c>
      <c r="G31" s="22" t="str">
        <f t="shared" si="1"/>
        <v>ATM105-Pl-31-DIW</v>
      </c>
      <c r="H31" s="22" t="str">
        <f t="shared" si="1"/>
        <v>ATM105-Pw-31-HCl</v>
      </c>
      <c r="I31" s="22" t="str">
        <f t="shared" si="1"/>
        <v>ATM105-Pl-34-DIW</v>
      </c>
      <c r="J31" s="22" t="str">
        <f t="shared" si="1"/>
        <v>ATM-05-Pw-34-HCl</v>
      </c>
      <c r="K31" s="22" t="str">
        <f t="shared" si="1"/>
        <v>ATM106-Pl-43-DIW</v>
      </c>
      <c r="L31" s="22" t="str">
        <f t="shared" si="1"/>
        <v>ATM106-Pw-43-HCl</v>
      </c>
      <c r="M31" s="22" t="str">
        <f t="shared" si="1"/>
        <v>ATM106-Pl-46-DIW</v>
      </c>
      <c r="N31" s="22" t="str">
        <f t="shared" si="1"/>
        <v>ATM106-Pw-46-HCl</v>
      </c>
      <c r="O31" s="22" t="str">
        <f t="shared" si="1"/>
        <v>ATM106-Pl-50-DIW</v>
      </c>
      <c r="P31" s="23" t="str">
        <f>P$6</f>
        <v>ATM106-Pw-50-HCl</v>
      </c>
      <c r="Q31" s="149"/>
      <c r="S31" s="92"/>
      <c r="T31" s="92"/>
      <c r="U31" s="92"/>
      <c r="V31" s="92"/>
      <c r="W31" s="92"/>
      <c r="AA31" s="921"/>
      <c r="AB31" s="921"/>
      <c r="AC31" s="921"/>
      <c r="AD31" s="921"/>
      <c r="AE31" s="921"/>
      <c r="AF31" s="543"/>
      <c r="AG31" s="543"/>
      <c r="AH31" s="543"/>
      <c r="AI31" s="543"/>
      <c r="AJ31" s="543"/>
      <c r="AK31" s="543"/>
      <c r="AL31" s="543"/>
      <c r="AM31" s="543"/>
      <c r="AN31" s="543"/>
      <c r="AO31" s="543"/>
      <c r="AP31" s="543"/>
    </row>
    <row r="32" spans="1:50" x14ac:dyDescent="0.3">
      <c r="B32" s="29" t="s">
        <v>2</v>
      </c>
      <c r="C32" s="899" t="s">
        <v>151</v>
      </c>
      <c r="D32" s="916"/>
      <c r="E32" s="916"/>
      <c r="F32" s="916"/>
      <c r="G32" s="916"/>
      <c r="H32" s="916"/>
      <c r="I32" s="916"/>
      <c r="J32" s="916"/>
      <c r="K32" s="916"/>
      <c r="L32" s="916"/>
      <c r="M32" s="916"/>
      <c r="N32" s="916"/>
      <c r="O32" s="916"/>
      <c r="P32" s="900"/>
      <c r="S32" s="92"/>
      <c r="T32" s="92"/>
      <c r="U32" s="92"/>
      <c r="V32" s="92"/>
      <c r="W32" s="92"/>
      <c r="AA32" s="543"/>
      <c r="AB32" s="543"/>
      <c r="AC32" s="543"/>
      <c r="AD32" s="543"/>
      <c r="AE32" s="543"/>
      <c r="AF32" s="543"/>
      <c r="AG32" s="543"/>
      <c r="AH32" s="543"/>
      <c r="AI32" s="543"/>
      <c r="AJ32" s="543"/>
      <c r="AK32" s="543"/>
      <c r="AL32" s="543"/>
      <c r="AM32" s="543"/>
      <c r="AN32" s="543"/>
      <c r="AO32" s="543"/>
      <c r="AP32" s="543"/>
      <c r="AQ32" s="300"/>
      <c r="AR32" s="300"/>
      <c r="AS32" s="300"/>
      <c r="AT32" s="300"/>
      <c r="AU32" s="300"/>
      <c r="AV32" s="300"/>
      <c r="AW32" s="300"/>
      <c r="AX32" s="300"/>
    </row>
    <row r="33" spans="1:50" x14ac:dyDescent="0.3">
      <c r="B33" s="53" t="s">
        <v>11</v>
      </c>
      <c r="C33" s="208" t="s">
        <v>661</v>
      </c>
      <c r="D33" s="209" t="s">
        <v>662</v>
      </c>
      <c r="E33" s="209" t="s">
        <v>661</v>
      </c>
      <c r="F33" s="209" t="s">
        <v>662</v>
      </c>
      <c r="G33" s="209" t="s">
        <v>661</v>
      </c>
      <c r="H33" s="209" t="s">
        <v>662</v>
      </c>
      <c r="I33" s="209" t="s">
        <v>661</v>
      </c>
      <c r="J33" s="209" t="s">
        <v>662</v>
      </c>
      <c r="K33" s="209" t="s">
        <v>661</v>
      </c>
      <c r="L33" s="209" t="s">
        <v>662</v>
      </c>
      <c r="M33" s="209" t="s">
        <v>661</v>
      </c>
      <c r="N33" s="209" t="s">
        <v>662</v>
      </c>
      <c r="O33" s="209" t="s">
        <v>661</v>
      </c>
      <c r="P33" s="212" t="s">
        <v>662</v>
      </c>
      <c r="R33" s="202"/>
      <c r="T33" s="906" t="s">
        <v>165</v>
      </c>
      <c r="U33" s="927"/>
      <c r="V33" s="906" t="s">
        <v>664</v>
      </c>
      <c r="W33" s="927"/>
      <c r="X33" s="929" t="s">
        <v>663</v>
      </c>
      <c r="Y33" s="929"/>
      <c r="AA33" s="221"/>
      <c r="AB33" s="221"/>
      <c r="AC33" s="221"/>
      <c r="AD33" s="221"/>
      <c r="AE33" s="221"/>
      <c r="AF33" s="221"/>
      <c r="AG33" s="221"/>
      <c r="AH33" s="543"/>
      <c r="AI33" s="221"/>
      <c r="AJ33" s="221"/>
      <c r="AK33" s="221"/>
      <c r="AL33" s="221"/>
      <c r="AM33" s="221"/>
      <c r="AN33" s="221"/>
      <c r="AO33" s="221"/>
      <c r="AP33" s="221"/>
      <c r="AX33" s="300"/>
    </row>
    <row r="34" spans="1:50" ht="15" thickBot="1" x14ac:dyDescent="0.35">
      <c r="B34" s="30" t="s">
        <v>12</v>
      </c>
      <c r="C34" s="185" t="s">
        <v>644</v>
      </c>
      <c r="D34" s="180" t="s">
        <v>652</v>
      </c>
      <c r="E34" s="181" t="s">
        <v>644</v>
      </c>
      <c r="F34" s="181" t="s">
        <v>652</v>
      </c>
      <c r="G34" s="181" t="s">
        <v>644</v>
      </c>
      <c r="H34" s="181" t="s">
        <v>652</v>
      </c>
      <c r="I34" s="181" t="s">
        <v>644</v>
      </c>
      <c r="J34" s="181" t="s">
        <v>652</v>
      </c>
      <c r="K34" s="181" t="s">
        <v>644</v>
      </c>
      <c r="L34" s="181" t="s">
        <v>652</v>
      </c>
      <c r="M34" s="181" t="s">
        <v>644</v>
      </c>
      <c r="N34" s="181" t="s">
        <v>652</v>
      </c>
      <c r="O34" s="181" t="s">
        <v>644</v>
      </c>
      <c r="P34" s="186" t="s">
        <v>652</v>
      </c>
      <c r="T34" s="225" t="s">
        <v>29</v>
      </c>
      <c r="U34" s="226" t="s">
        <v>30</v>
      </c>
      <c r="V34" s="225" t="s">
        <v>29</v>
      </c>
      <c r="W34" s="226" t="s">
        <v>30</v>
      </c>
      <c r="X34" s="44" t="s">
        <v>29</v>
      </c>
      <c r="Y34" s="44" t="s">
        <v>30</v>
      </c>
      <c r="AA34" s="221"/>
      <c r="AB34" s="221"/>
      <c r="AC34" s="221"/>
      <c r="AD34" s="221"/>
      <c r="AE34" s="221"/>
      <c r="AF34" s="221"/>
      <c r="AG34" s="221"/>
      <c r="AH34" s="543"/>
      <c r="AI34" s="221"/>
      <c r="AJ34" s="221"/>
      <c r="AK34" s="221"/>
      <c r="AL34" s="221"/>
      <c r="AM34" s="221"/>
      <c r="AN34" s="221"/>
      <c r="AO34" s="221"/>
      <c r="AP34" s="221"/>
      <c r="AX34" s="300"/>
    </row>
    <row r="35" spans="1:50" x14ac:dyDescent="0.3">
      <c r="B35" s="106" t="s">
        <v>23</v>
      </c>
      <c r="C35" s="101"/>
      <c r="D35" s="187"/>
      <c r="E35" s="188"/>
      <c r="F35" s="188"/>
      <c r="G35" s="188"/>
      <c r="H35" s="188"/>
      <c r="I35" s="188"/>
      <c r="J35" s="188"/>
      <c r="K35" s="188"/>
      <c r="L35" s="188"/>
      <c r="M35" s="188"/>
      <c r="N35" s="188"/>
      <c r="O35" s="188"/>
      <c r="P35" s="189"/>
      <c r="S35" s="36" t="s">
        <v>624</v>
      </c>
      <c r="T35" s="618">
        <v>0.2</v>
      </c>
      <c r="U35" s="222"/>
      <c r="V35" s="34">
        <v>0.01</v>
      </c>
      <c r="W35" s="222"/>
      <c r="X35" s="34"/>
      <c r="Y35" s="619"/>
      <c r="AA35" s="221"/>
      <c r="AB35" s="312"/>
      <c r="AC35" s="312"/>
      <c r="AD35" s="221"/>
      <c r="AE35" s="221"/>
      <c r="AF35" s="312"/>
      <c r="AG35" s="312"/>
      <c r="AH35" s="543"/>
      <c r="AI35" s="221"/>
      <c r="AJ35" s="312"/>
      <c r="AK35" s="312"/>
      <c r="AL35" s="221"/>
      <c r="AM35" s="221"/>
      <c r="AN35" s="312"/>
      <c r="AO35" s="312"/>
      <c r="AP35" s="221"/>
      <c r="AX35" s="300"/>
    </row>
    <row r="36" spans="1:50" x14ac:dyDescent="0.3">
      <c r="B36" s="30" t="s">
        <v>4</v>
      </c>
      <c r="C36" s="901" t="s">
        <v>576</v>
      </c>
      <c r="D36" s="917"/>
      <c r="E36" s="917"/>
      <c r="F36" s="917"/>
      <c r="G36" s="917"/>
      <c r="H36" s="917"/>
      <c r="I36" s="917"/>
      <c r="J36" s="917"/>
      <c r="K36" s="917"/>
      <c r="L36" s="917"/>
      <c r="M36" s="917"/>
      <c r="N36" s="917"/>
      <c r="O36" s="917"/>
      <c r="P36" s="902"/>
      <c r="S36" s="190" t="s">
        <v>625</v>
      </c>
      <c r="T36" s="629"/>
      <c r="U36" s="227">
        <v>0.48</v>
      </c>
      <c r="V36" s="630"/>
      <c r="W36" s="227">
        <v>0.11</v>
      </c>
      <c r="X36" s="630"/>
      <c r="Y36" s="631"/>
      <c r="AA36" s="221"/>
      <c r="AB36" s="312"/>
      <c r="AC36" s="312"/>
      <c r="AD36" s="221"/>
      <c r="AE36" s="221"/>
      <c r="AF36" s="312"/>
      <c r="AG36" s="312"/>
      <c r="AH36" s="543"/>
      <c r="AI36" s="221"/>
      <c r="AJ36" s="312"/>
      <c r="AK36" s="312"/>
      <c r="AL36" s="221"/>
      <c r="AM36" s="221"/>
      <c r="AN36" s="312"/>
      <c r="AO36" s="312"/>
      <c r="AP36" s="221"/>
      <c r="AX36" s="300"/>
    </row>
    <row r="37" spans="1:50" x14ac:dyDescent="0.3">
      <c r="B37" s="106" t="s">
        <v>3</v>
      </c>
      <c r="C37" s="101"/>
      <c r="D37" s="187"/>
      <c r="E37" s="188"/>
      <c r="F37" s="188"/>
      <c r="G37" s="188"/>
      <c r="H37" s="188"/>
      <c r="I37" s="188"/>
      <c r="J37" s="188"/>
      <c r="K37" s="188"/>
      <c r="L37" s="188"/>
      <c r="M37" s="188"/>
      <c r="N37" s="188"/>
      <c r="O37" s="188"/>
      <c r="P37" s="189"/>
      <c r="S37" s="228" t="s">
        <v>626</v>
      </c>
      <c r="T37" s="229">
        <v>1.2</v>
      </c>
      <c r="U37" s="230"/>
      <c r="V37" s="228"/>
      <c r="W37" s="230"/>
      <c r="X37" s="228"/>
      <c r="Y37" s="231"/>
      <c r="AA37" s="221"/>
      <c r="AB37" s="312"/>
      <c r="AC37" s="312"/>
      <c r="AD37" s="221"/>
      <c r="AE37" s="221"/>
      <c r="AF37" s="312"/>
      <c r="AG37" s="312"/>
      <c r="AH37" s="543"/>
      <c r="AI37" s="221"/>
      <c r="AJ37" s="312"/>
      <c r="AK37" s="312"/>
      <c r="AL37" s="221"/>
      <c r="AM37" s="221"/>
      <c r="AN37" s="312"/>
      <c r="AO37" s="312"/>
      <c r="AP37" s="221"/>
      <c r="AX37" s="300"/>
    </row>
    <row r="38" spans="1:50" x14ac:dyDescent="0.3">
      <c r="B38" s="106" t="s">
        <v>229</v>
      </c>
      <c r="C38" s="101"/>
      <c r="D38" s="187"/>
      <c r="E38" s="188"/>
      <c r="F38" s="188"/>
      <c r="G38" s="188"/>
      <c r="H38" s="188"/>
      <c r="I38" s="188"/>
      <c r="J38" s="188"/>
      <c r="K38" s="188"/>
      <c r="L38" s="188"/>
      <c r="M38" s="188"/>
      <c r="N38" s="188"/>
      <c r="O38" s="188"/>
      <c r="P38" s="189"/>
      <c r="S38" s="190" t="s">
        <v>627</v>
      </c>
      <c r="T38" s="629"/>
      <c r="U38" s="227">
        <v>0.1</v>
      </c>
      <c r="V38" s="630"/>
      <c r="W38" s="227"/>
      <c r="X38" s="630"/>
      <c r="Y38" s="631"/>
      <c r="AA38" s="221"/>
      <c r="AB38" s="312"/>
      <c r="AC38" s="312"/>
      <c r="AD38" s="221"/>
      <c r="AE38" s="221"/>
      <c r="AF38" s="312"/>
      <c r="AG38" s="312"/>
      <c r="AH38" s="543"/>
      <c r="AI38" s="221"/>
      <c r="AJ38" s="312"/>
      <c r="AK38" s="312"/>
      <c r="AL38" s="221"/>
      <c r="AM38" s="221"/>
      <c r="AN38" s="312"/>
      <c r="AO38" s="312"/>
      <c r="AP38" s="221"/>
      <c r="AX38" s="300"/>
    </row>
    <row r="39" spans="1:50" ht="15" thickBot="1" x14ac:dyDescent="0.35">
      <c r="B39" s="162" t="s">
        <v>220</v>
      </c>
      <c r="C39" s="171"/>
      <c r="D39" s="213"/>
      <c r="E39" s="172"/>
      <c r="F39" s="172"/>
      <c r="G39" s="172"/>
      <c r="H39" s="172"/>
      <c r="I39" s="172"/>
      <c r="J39" s="172"/>
      <c r="K39" s="172"/>
      <c r="L39" s="172"/>
      <c r="M39" s="172"/>
      <c r="N39" s="172"/>
      <c r="O39" s="172"/>
      <c r="P39" s="173"/>
      <c r="S39" s="33" t="s">
        <v>628</v>
      </c>
      <c r="T39" s="544">
        <v>0.3</v>
      </c>
      <c r="U39" s="223"/>
      <c r="V39" s="543"/>
      <c r="W39" s="223"/>
      <c r="X39" s="543"/>
      <c r="Y39" s="37"/>
      <c r="AA39" s="221"/>
      <c r="AB39" s="312"/>
      <c r="AC39" s="312"/>
      <c r="AD39" s="221"/>
      <c r="AE39" s="221"/>
      <c r="AF39" s="312"/>
      <c r="AG39" s="312"/>
      <c r="AH39" s="543"/>
      <c r="AI39" s="221"/>
      <c r="AJ39" s="312"/>
      <c r="AK39" s="312"/>
      <c r="AL39" s="221"/>
      <c r="AM39" s="221"/>
      <c r="AN39" s="312"/>
      <c r="AO39" s="312"/>
      <c r="AP39" s="221"/>
      <c r="AX39" s="300"/>
    </row>
    <row r="40" spans="1:50" x14ac:dyDescent="0.3">
      <c r="B40" s="92"/>
      <c r="C40" s="210" t="s">
        <v>661</v>
      </c>
      <c r="D40" s="921" t="s">
        <v>643</v>
      </c>
      <c r="E40" s="921"/>
      <c r="F40" s="921"/>
      <c r="G40" s="921"/>
      <c r="H40" s="921"/>
      <c r="S40" s="190" t="s">
        <v>628</v>
      </c>
      <c r="T40" s="629"/>
      <c r="U40" s="227">
        <v>0.1</v>
      </c>
      <c r="V40" s="630"/>
      <c r="W40" s="227">
        <v>0.08</v>
      </c>
      <c r="X40" s="630"/>
      <c r="Y40" s="631">
        <v>0.06</v>
      </c>
      <c r="AA40" s="221"/>
      <c r="AB40" s="312"/>
      <c r="AC40" s="312"/>
      <c r="AD40" s="221"/>
      <c r="AE40" s="221"/>
      <c r="AF40" s="312"/>
      <c r="AG40" s="312"/>
      <c r="AH40" s="543"/>
      <c r="AI40" s="221"/>
      <c r="AJ40" s="312"/>
      <c r="AK40" s="312"/>
      <c r="AL40" s="221"/>
      <c r="AM40" s="221"/>
      <c r="AN40" s="312"/>
      <c r="AO40" s="312"/>
      <c r="AP40" s="221"/>
      <c r="AX40" s="300"/>
    </row>
    <row r="41" spans="1:50" s="149" customFormat="1" x14ac:dyDescent="0.3">
      <c r="A41" s="33"/>
      <c r="B41" s="28"/>
      <c r="C41" s="210" t="s">
        <v>662</v>
      </c>
      <c r="D41" s="921" t="s">
        <v>651</v>
      </c>
      <c r="E41" s="921"/>
      <c r="F41" s="921"/>
      <c r="G41" s="921"/>
      <c r="H41" s="921"/>
      <c r="I41" s="33"/>
      <c r="J41" s="33"/>
      <c r="K41" s="33"/>
      <c r="L41" s="33"/>
      <c r="M41" s="33"/>
      <c r="N41" s="33"/>
      <c r="O41" s="33"/>
      <c r="P41" s="33"/>
      <c r="Q41" s="33"/>
      <c r="R41" s="202"/>
      <c r="S41" s="149" t="s">
        <v>629</v>
      </c>
      <c r="T41" s="551">
        <v>1.5</v>
      </c>
      <c r="U41" s="223"/>
      <c r="V41" s="549">
        <v>5.0000000000000001E-4</v>
      </c>
      <c r="W41" s="224"/>
      <c r="X41" s="549">
        <v>5.0000000000000001E-4</v>
      </c>
      <c r="Y41" s="220"/>
      <c r="AA41" s="221"/>
      <c r="AB41" s="312"/>
      <c r="AC41" s="312"/>
      <c r="AD41" s="221"/>
      <c r="AE41" s="221"/>
      <c r="AF41" s="312"/>
      <c r="AG41" s="312"/>
      <c r="AH41" s="549"/>
      <c r="AI41" s="221"/>
      <c r="AJ41" s="312"/>
      <c r="AK41" s="312"/>
      <c r="AL41" s="221"/>
      <c r="AM41" s="221"/>
      <c r="AN41" s="312"/>
      <c r="AO41" s="312"/>
      <c r="AP41" s="221"/>
    </row>
    <row r="42" spans="1:50" ht="16.2" thickBot="1" x14ac:dyDescent="0.35">
      <c r="A42" s="42" t="s">
        <v>121</v>
      </c>
      <c r="B42" s="177" t="s">
        <v>227</v>
      </c>
      <c r="S42" s="190" t="s">
        <v>629</v>
      </c>
      <c r="T42" s="232"/>
      <c r="U42" s="227">
        <v>1</v>
      </c>
      <c r="V42" s="233"/>
      <c r="W42" s="234">
        <v>0.04</v>
      </c>
      <c r="X42" s="233"/>
      <c r="Y42" s="235">
        <v>0.06</v>
      </c>
      <c r="AA42" s="221"/>
      <c r="AB42" s="312"/>
      <c r="AC42" s="312"/>
      <c r="AD42" s="221"/>
      <c r="AE42" s="221"/>
      <c r="AF42" s="312"/>
      <c r="AG42" s="312"/>
      <c r="AH42" s="543"/>
      <c r="AI42" s="221"/>
      <c r="AJ42" s="221"/>
      <c r="AK42" s="221"/>
      <c r="AL42" s="221"/>
      <c r="AM42" s="221"/>
      <c r="AN42" s="312"/>
      <c r="AO42" s="312"/>
      <c r="AP42" s="221"/>
      <c r="AX42" s="300"/>
    </row>
    <row r="43" spans="1:50" ht="15" thickBot="1" x14ac:dyDescent="0.35">
      <c r="B43" s="67"/>
      <c r="C43" s="21" t="str">
        <f>C$6</f>
        <v>ATM103-Pl</v>
      </c>
      <c r="D43" s="22" t="str">
        <f>D$6</f>
        <v>ATM103-Pw</v>
      </c>
      <c r="E43" s="22" t="str">
        <f>E$6</f>
        <v>ATM104-Pl</v>
      </c>
      <c r="F43" s="22" t="str">
        <f t="shared" ref="F43:O43" si="2">F$6</f>
        <v>ATM104-Pw</v>
      </c>
      <c r="G43" s="22" t="str">
        <f t="shared" si="2"/>
        <v>ATM105-Pl-31-DIW</v>
      </c>
      <c r="H43" s="22" t="str">
        <f t="shared" si="2"/>
        <v>ATM105-Pw-31-HCl</v>
      </c>
      <c r="I43" s="22" t="str">
        <f t="shared" si="2"/>
        <v>ATM105-Pl-34-DIW</v>
      </c>
      <c r="J43" s="22" t="str">
        <f t="shared" si="2"/>
        <v>ATM-05-Pw-34-HCl</v>
      </c>
      <c r="K43" s="22" t="str">
        <f t="shared" si="2"/>
        <v>ATM106-Pl-43-DIW</v>
      </c>
      <c r="L43" s="22" t="str">
        <f t="shared" si="2"/>
        <v>ATM106-Pw-43-HCl</v>
      </c>
      <c r="M43" s="22" t="str">
        <f t="shared" si="2"/>
        <v>ATM106-Pl-46-DIW</v>
      </c>
      <c r="N43" s="22" t="str">
        <f t="shared" si="2"/>
        <v>ATM106-Pw-46-HCl</v>
      </c>
      <c r="O43" s="22" t="str">
        <f t="shared" si="2"/>
        <v>ATM106-Pl-50-DIW</v>
      </c>
      <c r="P43" s="23" t="str">
        <f>P$6</f>
        <v>ATM106-Pw-50-HCl</v>
      </c>
      <c r="S43" s="33" t="s">
        <v>630</v>
      </c>
      <c r="T43" s="544">
        <v>2</v>
      </c>
      <c r="U43" s="223"/>
      <c r="V43" s="543">
        <v>0.11</v>
      </c>
      <c r="W43" s="223"/>
      <c r="X43" s="543">
        <v>0.13</v>
      </c>
      <c r="Y43" s="37"/>
      <c r="AA43" s="221"/>
      <c r="AB43" s="221"/>
      <c r="AC43" s="221"/>
      <c r="AD43" s="221"/>
      <c r="AE43" s="221"/>
      <c r="AF43" s="312"/>
      <c r="AG43" s="312"/>
      <c r="AH43" s="543"/>
      <c r="AI43" s="543"/>
      <c r="AJ43" s="543"/>
      <c r="AK43" s="543"/>
      <c r="AL43" s="543"/>
      <c r="AM43" s="543"/>
      <c r="AN43" s="543"/>
      <c r="AO43" s="543"/>
      <c r="AP43" s="543"/>
      <c r="AQ43" s="300"/>
      <c r="AR43" s="300"/>
      <c r="AS43" s="300"/>
      <c r="AT43" s="300"/>
      <c r="AU43" s="300"/>
      <c r="AV43" s="300"/>
      <c r="AW43" s="300"/>
      <c r="AX43" s="300"/>
    </row>
    <row r="44" spans="1:50" x14ac:dyDescent="0.3">
      <c r="B44" s="29" t="s">
        <v>13</v>
      </c>
      <c r="C44" s="182" t="s">
        <v>58</v>
      </c>
      <c r="D44" s="179" t="s">
        <v>650</v>
      </c>
      <c r="E44" s="183" t="s">
        <v>58</v>
      </c>
      <c r="F44" s="183" t="s">
        <v>650</v>
      </c>
      <c r="G44" s="183" t="s">
        <v>58</v>
      </c>
      <c r="H44" s="183" t="s">
        <v>650</v>
      </c>
      <c r="I44" s="183" t="s">
        <v>58</v>
      </c>
      <c r="J44" s="183" t="s">
        <v>650</v>
      </c>
      <c r="K44" s="183" t="s">
        <v>58</v>
      </c>
      <c r="L44" s="183" t="s">
        <v>650</v>
      </c>
      <c r="M44" s="183" t="s">
        <v>58</v>
      </c>
      <c r="N44" s="183" t="s">
        <v>650</v>
      </c>
      <c r="O44" s="183" t="s">
        <v>58</v>
      </c>
      <c r="P44" s="184" t="s">
        <v>650</v>
      </c>
      <c r="S44" s="190" t="s">
        <v>630</v>
      </c>
      <c r="T44" s="629"/>
      <c r="U44" s="227">
        <v>0.5</v>
      </c>
      <c r="V44" s="630"/>
      <c r="W44" s="227">
        <v>0.03</v>
      </c>
      <c r="X44" s="630"/>
      <c r="Y44" s="631"/>
      <c r="AA44" s="221"/>
      <c r="AB44" s="221"/>
      <c r="AC44" s="221"/>
      <c r="AD44" s="221"/>
      <c r="AE44" s="221"/>
      <c r="AF44" s="312"/>
      <c r="AG44" s="312"/>
      <c r="AH44" s="543"/>
      <c r="AI44" s="221"/>
      <c r="AJ44" s="221"/>
      <c r="AK44" s="221"/>
      <c r="AL44" s="221"/>
      <c r="AM44" s="221"/>
      <c r="AN44" s="221"/>
      <c r="AO44" s="221"/>
      <c r="AP44" s="543"/>
      <c r="AQ44" s="300"/>
      <c r="AR44" s="300"/>
      <c r="AS44" s="300"/>
      <c r="AT44" s="300"/>
      <c r="AU44" s="300"/>
      <c r="AV44" s="300"/>
      <c r="AW44" s="300"/>
      <c r="AX44" s="300"/>
    </row>
    <row r="45" spans="1:50" x14ac:dyDescent="0.3">
      <c r="A45" s="149"/>
      <c r="B45" s="53" t="s">
        <v>135</v>
      </c>
      <c r="C45" s="214" t="s">
        <v>649</v>
      </c>
      <c r="D45" s="215" t="s">
        <v>1098</v>
      </c>
      <c r="E45" s="216" t="s">
        <v>649</v>
      </c>
      <c r="F45" s="215" t="s">
        <v>1098</v>
      </c>
      <c r="G45" s="217" t="s">
        <v>649</v>
      </c>
      <c r="H45" s="215" t="s">
        <v>1098</v>
      </c>
      <c r="I45" s="217" t="s">
        <v>649</v>
      </c>
      <c r="J45" s="215" t="s">
        <v>1098</v>
      </c>
      <c r="K45" s="217" t="s">
        <v>649</v>
      </c>
      <c r="L45" s="215" t="s">
        <v>1098</v>
      </c>
      <c r="M45" s="217" t="s">
        <v>649</v>
      </c>
      <c r="N45" s="215" t="s">
        <v>1098</v>
      </c>
      <c r="O45" s="217" t="s">
        <v>649</v>
      </c>
      <c r="P45" s="218" t="s">
        <v>1098</v>
      </c>
      <c r="Q45" s="149"/>
      <c r="S45" s="33" t="s">
        <v>631</v>
      </c>
      <c r="T45" s="544">
        <v>2.5</v>
      </c>
      <c r="U45" s="223"/>
      <c r="V45" s="543">
        <v>0.02</v>
      </c>
      <c r="W45" s="223"/>
      <c r="X45" s="543">
        <v>0.01</v>
      </c>
      <c r="Y45" s="37"/>
      <c r="AA45" s="221"/>
      <c r="AB45" s="221"/>
      <c r="AC45" s="221"/>
      <c r="AD45" s="221"/>
      <c r="AE45" s="221"/>
      <c r="AF45" s="312"/>
      <c r="AG45" s="312"/>
      <c r="AH45" s="543"/>
      <c r="AI45" s="221"/>
      <c r="AJ45" s="221"/>
      <c r="AK45" s="221"/>
      <c r="AL45" s="221"/>
      <c r="AM45" s="221"/>
      <c r="AN45" s="221"/>
      <c r="AO45" s="221"/>
      <c r="AP45" s="543"/>
      <c r="AQ45" s="300"/>
      <c r="AR45" s="300"/>
      <c r="AS45" s="300"/>
      <c r="AT45" s="300"/>
      <c r="AU45" s="300"/>
      <c r="AV45" s="300"/>
      <c r="AW45" s="300"/>
      <c r="AX45" s="300"/>
    </row>
    <row r="46" spans="1:50" x14ac:dyDescent="0.3">
      <c r="B46" s="106" t="s">
        <v>6</v>
      </c>
      <c r="C46" s="101"/>
      <c r="D46" s="187"/>
      <c r="E46" s="188"/>
      <c r="F46" s="188"/>
      <c r="G46" s="188"/>
      <c r="H46" s="188"/>
      <c r="I46" s="188"/>
      <c r="J46" s="188"/>
      <c r="K46" s="188"/>
      <c r="L46" s="188"/>
      <c r="M46" s="188"/>
      <c r="N46" s="188"/>
      <c r="O46" s="188"/>
      <c r="P46" s="189"/>
      <c r="S46" s="190" t="s">
        <v>631</v>
      </c>
      <c r="T46" s="629"/>
      <c r="U46" s="227">
        <v>1</v>
      </c>
      <c r="V46" s="630"/>
      <c r="W46" s="227">
        <v>0.13</v>
      </c>
      <c r="X46" s="630"/>
      <c r="Y46" s="631">
        <v>0.01</v>
      </c>
      <c r="AA46" s="221"/>
      <c r="AB46" s="221"/>
      <c r="AC46" s="221"/>
      <c r="AD46" s="221"/>
      <c r="AE46" s="221"/>
      <c r="AF46" s="312"/>
      <c r="AG46" s="312"/>
      <c r="AH46" s="543"/>
      <c r="AI46" s="221"/>
      <c r="AJ46" s="312"/>
      <c r="AK46" s="312"/>
      <c r="AL46" s="221"/>
      <c r="AM46" s="221"/>
      <c r="AN46" s="312"/>
      <c r="AO46" s="312"/>
      <c r="AP46" s="543"/>
      <c r="AQ46" s="300"/>
      <c r="AR46" s="300"/>
      <c r="AS46" s="300"/>
      <c r="AT46" s="300"/>
      <c r="AU46" s="300"/>
      <c r="AV46" s="300"/>
      <c r="AW46" s="300"/>
      <c r="AX46" s="300"/>
    </row>
    <row r="47" spans="1:50" x14ac:dyDescent="0.3">
      <c r="B47" s="106" t="s">
        <v>14</v>
      </c>
      <c r="C47" s="101"/>
      <c r="D47" s="187"/>
      <c r="E47" s="188"/>
      <c r="F47" s="188"/>
      <c r="G47" s="188"/>
      <c r="H47" s="188"/>
      <c r="I47" s="188"/>
      <c r="J47" s="188"/>
      <c r="K47" s="188"/>
      <c r="L47" s="188"/>
      <c r="M47" s="188"/>
      <c r="N47" s="188"/>
      <c r="O47" s="188"/>
      <c r="P47" s="189"/>
      <c r="S47" s="33" t="s">
        <v>632</v>
      </c>
      <c r="T47" s="659" t="s">
        <v>1100</v>
      </c>
      <c r="U47" s="223"/>
      <c r="V47" s="543">
        <v>0.1</v>
      </c>
      <c r="W47" s="223"/>
      <c r="X47" s="543">
        <v>0.05</v>
      </c>
      <c r="Y47" s="37"/>
      <c r="AA47" s="221"/>
      <c r="AB47" s="221"/>
      <c r="AC47" s="221"/>
      <c r="AD47" s="221"/>
      <c r="AE47" s="221"/>
      <c r="AF47" s="312"/>
      <c r="AG47" s="312"/>
      <c r="AH47" s="543"/>
      <c r="AI47" s="221"/>
      <c r="AJ47" s="312"/>
      <c r="AK47" s="658"/>
      <c r="AL47" s="221"/>
      <c r="AM47" s="221"/>
      <c r="AN47" s="312"/>
      <c r="AO47" s="312"/>
      <c r="AP47" s="543"/>
    </row>
    <row r="48" spans="1:50" ht="15" thickBot="1" x14ac:dyDescent="0.35">
      <c r="B48" s="106" t="s">
        <v>15</v>
      </c>
      <c r="C48" s="101"/>
      <c r="D48" s="187"/>
      <c r="E48" s="188"/>
      <c r="F48" s="188"/>
      <c r="G48" s="188"/>
      <c r="H48" s="188"/>
      <c r="I48" s="188"/>
      <c r="J48" s="188"/>
      <c r="K48" s="188"/>
      <c r="L48" s="188"/>
      <c r="M48" s="188"/>
      <c r="N48" s="188"/>
      <c r="O48" s="188"/>
      <c r="P48" s="189"/>
      <c r="S48" s="33" t="s">
        <v>632</v>
      </c>
      <c r="T48" s="545"/>
      <c r="U48" s="203">
        <v>1</v>
      </c>
      <c r="V48" s="645"/>
      <c r="W48" s="203">
        <v>7.0000000000000007E-2</v>
      </c>
      <c r="X48" s="645"/>
      <c r="Y48" s="38">
        <v>0.12</v>
      </c>
      <c r="AA48" s="221"/>
      <c r="AB48" s="221"/>
      <c r="AC48" s="221"/>
      <c r="AD48" s="221"/>
      <c r="AE48" s="221"/>
      <c r="AF48" s="312"/>
      <c r="AG48" s="314"/>
      <c r="AH48" s="543"/>
      <c r="AI48" s="221"/>
      <c r="AJ48" s="312"/>
      <c r="AK48" s="312"/>
      <c r="AL48" s="221"/>
      <c r="AM48" s="221"/>
      <c r="AN48" s="312"/>
      <c r="AO48" s="312"/>
      <c r="AP48" s="543"/>
    </row>
    <row r="49" spans="1:42" x14ac:dyDescent="0.3">
      <c r="B49" s="96" t="s">
        <v>7</v>
      </c>
      <c r="C49" s="909" t="s">
        <v>1085</v>
      </c>
      <c r="D49" s="928"/>
      <c r="E49" s="928"/>
      <c r="F49" s="928"/>
      <c r="G49" s="928"/>
      <c r="H49" s="928"/>
      <c r="I49" s="928"/>
      <c r="J49" s="928"/>
      <c r="K49" s="928"/>
      <c r="L49" s="928"/>
      <c r="M49" s="928"/>
      <c r="N49" s="928"/>
      <c r="O49" s="928"/>
      <c r="P49" s="910"/>
      <c r="AA49" s="221"/>
      <c r="AB49" s="221"/>
      <c r="AC49" s="221"/>
      <c r="AD49" s="221"/>
      <c r="AE49" s="221"/>
      <c r="AF49" s="312"/>
      <c r="AG49" s="314"/>
      <c r="AH49" s="543"/>
      <c r="AI49" s="221"/>
      <c r="AJ49" s="312"/>
      <c r="AK49" s="658"/>
      <c r="AL49" s="221"/>
      <c r="AM49" s="221"/>
      <c r="AN49" s="312"/>
      <c r="AO49" s="312"/>
      <c r="AP49" s="543"/>
    </row>
    <row r="50" spans="1:42" ht="15" thickBot="1" x14ac:dyDescent="0.35">
      <c r="B50" s="127" t="s">
        <v>5</v>
      </c>
      <c r="C50" s="168"/>
      <c r="D50" s="165"/>
      <c r="E50" s="151"/>
      <c r="F50" s="151"/>
      <c r="G50" s="151"/>
      <c r="H50" s="151"/>
      <c r="I50" s="151"/>
      <c r="J50" s="151"/>
      <c r="K50" s="151"/>
      <c r="L50" s="151"/>
      <c r="M50" s="151"/>
      <c r="N50" s="151"/>
      <c r="O50" s="151"/>
      <c r="P50" s="152"/>
      <c r="S50" s="660" t="s">
        <v>1101</v>
      </c>
      <c r="AA50" s="543"/>
      <c r="AB50" s="543"/>
      <c r="AC50" s="543"/>
      <c r="AD50" s="543"/>
      <c r="AE50" s="543"/>
      <c r="AF50" s="543"/>
      <c r="AG50" s="543"/>
      <c r="AH50" s="543"/>
      <c r="AI50" s="221"/>
      <c r="AJ50" s="312"/>
      <c r="AK50" s="312"/>
      <c r="AL50" s="221"/>
      <c r="AM50" s="221"/>
      <c r="AN50" s="312"/>
      <c r="AO50" s="312"/>
      <c r="AP50" s="543"/>
    </row>
    <row r="51" spans="1:42" x14ac:dyDescent="0.3">
      <c r="B51" s="43"/>
      <c r="C51" s="36"/>
      <c r="D51" s="36"/>
      <c r="E51" s="36"/>
      <c r="F51" s="36"/>
      <c r="G51" s="36"/>
      <c r="H51" s="36"/>
      <c r="I51" s="36"/>
      <c r="J51" s="36"/>
      <c r="K51" s="36"/>
      <c r="L51" s="36"/>
      <c r="M51" s="36"/>
      <c r="N51" s="36"/>
      <c r="O51" s="36"/>
      <c r="P51" s="36"/>
      <c r="AA51" s="921"/>
      <c r="AB51" s="921"/>
      <c r="AC51" s="921"/>
      <c r="AD51" s="921"/>
      <c r="AE51" s="921"/>
      <c r="AF51" s="543"/>
      <c r="AG51" s="543"/>
      <c r="AH51" s="543"/>
      <c r="AI51" s="221"/>
      <c r="AJ51" s="312"/>
      <c r="AK51" s="312"/>
      <c r="AL51" s="221"/>
      <c r="AM51" s="221"/>
      <c r="AN51" s="312"/>
      <c r="AO51" s="312"/>
      <c r="AP51" s="543"/>
    </row>
    <row r="52" spans="1:42" x14ac:dyDescent="0.3">
      <c r="B52" s="43"/>
      <c r="C52" s="36"/>
      <c r="D52" s="36"/>
      <c r="E52" s="36"/>
      <c r="F52" s="36"/>
      <c r="G52" s="36"/>
      <c r="H52" s="36"/>
      <c r="I52" s="36"/>
      <c r="J52" s="36"/>
      <c r="K52" s="36"/>
      <c r="L52" s="36"/>
      <c r="M52" s="36"/>
      <c r="N52" s="36"/>
      <c r="O52" s="36"/>
      <c r="P52" s="36"/>
      <c r="AA52" s="543"/>
      <c r="AB52" s="543"/>
      <c r="AC52" s="543"/>
      <c r="AD52" s="543"/>
      <c r="AE52" s="543"/>
      <c r="AF52" s="543"/>
      <c r="AG52" s="543"/>
      <c r="AH52" s="543"/>
      <c r="AI52" s="221"/>
      <c r="AJ52" s="312"/>
      <c r="AK52" s="312"/>
      <c r="AL52" s="221"/>
      <c r="AM52" s="221"/>
      <c r="AN52" s="312"/>
      <c r="AO52" s="312"/>
      <c r="AP52" s="543"/>
    </row>
    <row r="53" spans="1:42" ht="16.2" thickBot="1" x14ac:dyDescent="0.35">
      <c r="A53" s="42" t="s">
        <v>121</v>
      </c>
      <c r="B53" s="177" t="s">
        <v>230</v>
      </c>
      <c r="C53" s="36"/>
      <c r="D53" s="36"/>
      <c r="E53" s="36"/>
      <c r="F53" s="36"/>
      <c r="G53" s="36"/>
      <c r="H53" s="36"/>
      <c r="I53" s="36"/>
      <c r="J53" s="36"/>
      <c r="K53" s="36"/>
      <c r="L53" s="36"/>
      <c r="M53" s="36"/>
      <c r="N53" s="36"/>
      <c r="O53" s="36"/>
      <c r="P53" s="36"/>
      <c r="T53" s="36"/>
      <c r="U53" s="36"/>
      <c r="V53" s="36"/>
      <c r="AA53" s="543"/>
      <c r="AB53" s="906"/>
      <c r="AC53" s="906"/>
      <c r="AD53" s="906"/>
      <c r="AE53" s="906"/>
      <c r="AF53" s="906"/>
      <c r="AG53" s="906"/>
      <c r="AH53" s="543"/>
      <c r="AI53" s="221"/>
      <c r="AJ53" s="312"/>
      <c r="AK53" s="312"/>
      <c r="AL53" s="221"/>
      <c r="AM53" s="221"/>
      <c r="AN53" s="312"/>
      <c r="AO53" s="312"/>
      <c r="AP53" s="543"/>
    </row>
    <row r="54" spans="1:42" ht="15" thickBot="1" x14ac:dyDescent="0.35">
      <c r="B54" s="67"/>
      <c r="C54" s="21" t="str">
        <f>C$6</f>
        <v>ATM103-Pl</v>
      </c>
      <c r="D54" s="22" t="str">
        <f>D$6</f>
        <v>ATM103-Pw</v>
      </c>
      <c r="E54" s="22" t="str">
        <f>E$6</f>
        <v>ATM104-Pl</v>
      </c>
      <c r="F54" s="22" t="str">
        <f t="shared" ref="F54:O54" si="3">F$6</f>
        <v>ATM104-Pw</v>
      </c>
      <c r="G54" s="22" t="str">
        <f t="shared" si="3"/>
        <v>ATM105-Pl-31-DIW</v>
      </c>
      <c r="H54" s="22" t="str">
        <f t="shared" si="3"/>
        <v>ATM105-Pw-31-HCl</v>
      </c>
      <c r="I54" s="22" t="str">
        <f t="shared" si="3"/>
        <v>ATM105-Pl-34-DIW</v>
      </c>
      <c r="J54" s="22" t="str">
        <f t="shared" si="3"/>
        <v>ATM-05-Pw-34-HCl</v>
      </c>
      <c r="K54" s="22" t="str">
        <f t="shared" si="3"/>
        <v>ATM106-Pl-43-DIW</v>
      </c>
      <c r="L54" s="22" t="str">
        <f t="shared" si="3"/>
        <v>ATM106-Pw-43-HCl</v>
      </c>
      <c r="M54" s="22" t="str">
        <f t="shared" si="3"/>
        <v>ATM106-Pl-46-DIW</v>
      </c>
      <c r="N54" s="22" t="str">
        <f t="shared" si="3"/>
        <v>ATM106-Pw-46-HCl</v>
      </c>
      <c r="O54" s="22" t="str">
        <f t="shared" si="3"/>
        <v>ATM106-Pl-50-DIW</v>
      </c>
      <c r="P54" s="23" t="str">
        <f>P$6</f>
        <v>ATM106-Pw-50-HCl</v>
      </c>
      <c r="T54" s="36"/>
      <c r="U54" s="36"/>
      <c r="V54" s="36"/>
      <c r="AA54" s="543"/>
      <c r="AB54" s="621"/>
      <c r="AC54" s="621"/>
      <c r="AD54" s="621"/>
      <c r="AE54" s="621"/>
      <c r="AF54" s="621"/>
      <c r="AG54" s="621"/>
      <c r="AH54" s="543"/>
      <c r="AI54" s="543"/>
      <c r="AJ54" s="543"/>
      <c r="AK54" s="543"/>
      <c r="AL54" s="543"/>
      <c r="AM54" s="543"/>
      <c r="AN54" s="543"/>
      <c r="AO54" s="543"/>
      <c r="AP54" s="543"/>
    </row>
    <row r="55" spans="1:42" x14ac:dyDescent="0.3">
      <c r="B55" s="29" t="s">
        <v>34</v>
      </c>
      <c r="C55" s="899" t="s">
        <v>645</v>
      </c>
      <c r="D55" s="916"/>
      <c r="E55" s="916"/>
      <c r="F55" s="916"/>
      <c r="G55" s="916"/>
      <c r="H55" s="916"/>
      <c r="I55" s="916"/>
      <c r="J55" s="916"/>
      <c r="K55" s="916"/>
      <c r="L55" s="916"/>
      <c r="M55" s="916"/>
      <c r="N55" s="916"/>
      <c r="O55" s="916"/>
      <c r="P55" s="900"/>
      <c r="T55" s="36"/>
      <c r="U55" s="36"/>
      <c r="V55" s="36"/>
      <c r="AA55" s="543"/>
      <c r="AB55" s="526"/>
      <c r="AC55" s="526"/>
      <c r="AD55" s="526"/>
      <c r="AE55" s="526"/>
      <c r="AF55" s="526"/>
      <c r="AG55" s="526"/>
      <c r="AH55" s="543"/>
      <c r="AI55" s="543"/>
      <c r="AJ55" s="543"/>
      <c r="AK55" s="543"/>
      <c r="AL55" s="543"/>
      <c r="AM55" s="543"/>
      <c r="AN55" s="543"/>
      <c r="AO55" s="543"/>
      <c r="AP55" s="543"/>
    </row>
    <row r="56" spans="1:42" x14ac:dyDescent="0.3">
      <c r="B56" s="30" t="s">
        <v>130</v>
      </c>
      <c r="C56" s="901" t="s">
        <v>648</v>
      </c>
      <c r="D56" s="917"/>
      <c r="E56" s="917"/>
      <c r="F56" s="917"/>
      <c r="G56" s="917"/>
      <c r="H56" s="917"/>
      <c r="I56" s="917"/>
      <c r="J56" s="917"/>
      <c r="K56" s="917"/>
      <c r="L56" s="917"/>
      <c r="M56" s="917"/>
      <c r="N56" s="917"/>
      <c r="O56" s="917"/>
      <c r="P56" s="902"/>
      <c r="T56" s="36"/>
      <c r="U56" s="36"/>
      <c r="V56" s="36"/>
      <c r="AA56" s="543"/>
      <c r="AB56" s="526"/>
      <c r="AC56" s="526"/>
      <c r="AD56" s="543"/>
      <c r="AE56" s="526"/>
      <c r="AF56" s="476"/>
      <c r="AG56" s="526"/>
      <c r="AH56" s="543"/>
      <c r="AI56" s="543"/>
      <c r="AJ56" s="543"/>
      <c r="AK56" s="543"/>
      <c r="AL56" s="543"/>
      <c r="AM56" s="543"/>
      <c r="AN56" s="543"/>
      <c r="AO56" s="543"/>
      <c r="AP56" s="543"/>
    </row>
    <row r="57" spans="1:42" ht="15" thickBot="1" x14ac:dyDescent="0.35">
      <c r="B57" s="127" t="s">
        <v>131</v>
      </c>
      <c r="C57" s="168"/>
      <c r="D57" s="165"/>
      <c r="E57" s="151"/>
      <c r="F57" s="151"/>
      <c r="G57" s="151"/>
      <c r="H57" s="151"/>
      <c r="I57" s="151"/>
      <c r="J57" s="151"/>
      <c r="K57" s="151"/>
      <c r="L57" s="151"/>
      <c r="M57" s="151"/>
      <c r="N57" s="151"/>
      <c r="O57" s="151"/>
      <c r="P57" s="152"/>
      <c r="T57" s="36"/>
      <c r="U57" s="36"/>
      <c r="V57" s="36"/>
      <c r="AA57" s="543"/>
      <c r="AB57" s="526"/>
      <c r="AC57" s="526"/>
      <c r="AD57" s="476"/>
      <c r="AE57" s="526"/>
      <c r="AF57" s="476"/>
      <c r="AG57" s="526"/>
      <c r="AH57" s="543"/>
      <c r="AI57" s="543"/>
      <c r="AJ57" s="543"/>
      <c r="AK57" s="543"/>
      <c r="AL57" s="543"/>
      <c r="AM57" s="543"/>
      <c r="AN57" s="543"/>
      <c r="AO57" s="543"/>
      <c r="AP57" s="543"/>
    </row>
    <row r="58" spans="1:42" x14ac:dyDescent="0.3">
      <c r="B58" s="43"/>
      <c r="C58" s="36"/>
      <c r="D58" s="36"/>
      <c r="E58" s="36"/>
      <c r="F58" s="36"/>
      <c r="G58" s="36"/>
      <c r="H58" s="36"/>
      <c r="I58" s="36"/>
      <c r="J58" s="36"/>
      <c r="K58" s="36"/>
      <c r="L58" s="36"/>
      <c r="M58" s="36"/>
      <c r="N58" s="36"/>
      <c r="O58" s="36"/>
      <c r="P58" s="36"/>
      <c r="T58" s="36"/>
      <c r="U58" s="36"/>
      <c r="V58" s="36"/>
      <c r="AA58" s="549"/>
      <c r="AB58" s="526"/>
      <c r="AC58" s="526"/>
      <c r="AD58" s="476"/>
      <c r="AE58" s="526"/>
      <c r="AF58" s="476"/>
      <c r="AG58" s="526"/>
      <c r="AH58" s="543"/>
      <c r="AI58" s="543"/>
      <c r="AJ58" s="543"/>
      <c r="AK58" s="543"/>
      <c r="AL58" s="543"/>
      <c r="AM58" s="543"/>
      <c r="AN58" s="543"/>
      <c r="AO58" s="543"/>
      <c r="AP58" s="543"/>
    </row>
    <row r="59" spans="1:42" x14ac:dyDescent="0.3">
      <c r="T59" s="107"/>
      <c r="U59" s="107"/>
      <c r="V59" s="107"/>
      <c r="AA59" s="543"/>
      <c r="AB59" s="526"/>
      <c r="AC59" s="526"/>
      <c r="AD59" s="526"/>
      <c r="AE59" s="526"/>
      <c r="AF59" s="526"/>
      <c r="AG59" s="526"/>
      <c r="AH59" s="543"/>
      <c r="AI59" s="543"/>
      <c r="AJ59" s="543"/>
      <c r="AK59" s="543"/>
      <c r="AL59" s="543"/>
      <c r="AM59" s="543"/>
      <c r="AN59" s="543"/>
      <c r="AO59" s="543"/>
      <c r="AP59" s="543"/>
    </row>
    <row r="60" spans="1:42" ht="16.2" thickBot="1" x14ac:dyDescent="0.35">
      <c r="A60" s="42" t="s">
        <v>121</v>
      </c>
      <c r="B60" s="177" t="s">
        <v>228</v>
      </c>
      <c r="T60" s="36"/>
      <c r="U60" s="221"/>
      <c r="V60" s="221"/>
      <c r="AA60" s="543"/>
      <c r="AB60" s="526"/>
      <c r="AC60" s="526"/>
      <c r="AD60" s="526"/>
      <c r="AE60" s="526"/>
      <c r="AF60" s="526"/>
      <c r="AG60" s="526"/>
      <c r="AH60" s="543"/>
      <c r="AI60" s="543"/>
      <c r="AJ60" s="543"/>
      <c r="AK60" s="543"/>
      <c r="AL60" s="543"/>
      <c r="AM60" s="543"/>
      <c r="AN60" s="543"/>
      <c r="AO60" s="543"/>
      <c r="AP60" s="543"/>
    </row>
    <row r="61" spans="1:42" ht="15" thickBot="1" x14ac:dyDescent="0.35">
      <c r="B61" s="67"/>
      <c r="C61" s="21" t="str">
        <f>C$6</f>
        <v>ATM103-Pl</v>
      </c>
      <c r="D61" s="22" t="str">
        <f>D$6</f>
        <v>ATM103-Pw</v>
      </c>
      <c r="E61" s="22" t="str">
        <f>E$6</f>
        <v>ATM104-Pl</v>
      </c>
      <c r="F61" s="22" t="str">
        <f t="shared" ref="F61:O61" si="4">F$6</f>
        <v>ATM104-Pw</v>
      </c>
      <c r="G61" s="22" t="str">
        <f t="shared" si="4"/>
        <v>ATM105-Pl-31-DIW</v>
      </c>
      <c r="H61" s="22" t="str">
        <f t="shared" si="4"/>
        <v>ATM105-Pw-31-HCl</v>
      </c>
      <c r="I61" s="22" t="str">
        <f t="shared" si="4"/>
        <v>ATM105-Pl-34-DIW</v>
      </c>
      <c r="J61" s="22" t="str">
        <f t="shared" si="4"/>
        <v>ATM-05-Pw-34-HCl</v>
      </c>
      <c r="K61" s="22" t="str">
        <f t="shared" si="4"/>
        <v>ATM106-Pl-43-DIW</v>
      </c>
      <c r="L61" s="22" t="str">
        <f t="shared" si="4"/>
        <v>ATM106-Pw-43-HCl</v>
      </c>
      <c r="M61" s="22" t="str">
        <f t="shared" si="4"/>
        <v>ATM106-Pl-46-DIW</v>
      </c>
      <c r="N61" s="22" t="str">
        <f t="shared" si="4"/>
        <v>ATM106-Pw-46-HCl</v>
      </c>
      <c r="O61" s="22" t="str">
        <f t="shared" si="4"/>
        <v>ATM106-Pl-50-DIW</v>
      </c>
      <c r="P61" s="23" t="str">
        <f>P$6</f>
        <v>ATM106-Pw-50-HCl</v>
      </c>
      <c r="T61" s="36"/>
      <c r="U61" s="36"/>
      <c r="V61" s="36"/>
      <c r="AA61" s="543"/>
      <c r="AB61" s="526"/>
      <c r="AC61" s="526"/>
      <c r="AD61" s="526"/>
      <c r="AE61" s="526"/>
      <c r="AF61" s="526"/>
      <c r="AG61" s="526"/>
      <c r="AH61" s="543"/>
      <c r="AI61" s="543"/>
      <c r="AJ61" s="543"/>
      <c r="AK61" s="543"/>
      <c r="AL61" s="543"/>
      <c r="AM61" s="543"/>
      <c r="AN61" s="543"/>
      <c r="AO61" s="543"/>
      <c r="AP61" s="543"/>
    </row>
    <row r="62" spans="1:42" x14ac:dyDescent="0.3">
      <c r="B62" s="29" t="s">
        <v>231</v>
      </c>
      <c r="C62" s="182" t="s">
        <v>29</v>
      </c>
      <c r="D62" s="183" t="s">
        <v>30</v>
      </c>
      <c r="E62" s="183" t="s">
        <v>29</v>
      </c>
      <c r="F62" s="183" t="s">
        <v>30</v>
      </c>
      <c r="G62" s="183" t="s">
        <v>29</v>
      </c>
      <c r="H62" s="183" t="s">
        <v>30</v>
      </c>
      <c r="I62" s="183" t="s">
        <v>29</v>
      </c>
      <c r="J62" s="183" t="s">
        <v>30</v>
      </c>
      <c r="K62" s="183" t="s">
        <v>29</v>
      </c>
      <c r="L62" s="183" t="s">
        <v>30</v>
      </c>
      <c r="M62" s="183" t="s">
        <v>29</v>
      </c>
      <c r="N62" s="183" t="s">
        <v>30</v>
      </c>
      <c r="O62" s="183" t="s">
        <v>29</v>
      </c>
      <c r="P62" s="184" t="s">
        <v>30</v>
      </c>
      <c r="T62" s="36"/>
      <c r="U62" s="36"/>
      <c r="V62" s="36"/>
    </row>
    <row r="63" spans="1:42" x14ac:dyDescent="0.3">
      <c r="B63" s="30" t="s">
        <v>822</v>
      </c>
      <c r="C63" s="901"/>
      <c r="D63" s="923"/>
      <c r="E63" s="922"/>
      <c r="F63" s="923"/>
      <c r="G63" s="922"/>
      <c r="H63" s="923"/>
      <c r="I63" s="922"/>
      <c r="J63" s="923"/>
      <c r="K63" s="922"/>
      <c r="L63" s="923"/>
      <c r="M63" s="922"/>
      <c r="N63" s="923"/>
      <c r="O63" s="922"/>
      <c r="P63" s="902"/>
      <c r="T63" s="36"/>
      <c r="U63" s="36"/>
      <c r="V63" s="36"/>
    </row>
    <row r="64" spans="1:42" x14ac:dyDescent="0.3">
      <c r="B64" s="30" t="s">
        <v>232</v>
      </c>
      <c r="C64" s="901"/>
      <c r="D64" s="917"/>
      <c r="E64" s="917"/>
      <c r="F64" s="917"/>
      <c r="G64" s="917"/>
      <c r="H64" s="917"/>
      <c r="I64" s="917"/>
      <c r="J64" s="917"/>
      <c r="K64" s="917"/>
      <c r="L64" s="917"/>
      <c r="M64" s="917"/>
      <c r="N64" s="917"/>
      <c r="O64" s="917"/>
      <c r="P64" s="902"/>
      <c r="T64" s="36"/>
      <c r="U64" s="36"/>
      <c r="V64" s="36"/>
    </row>
    <row r="65" spans="1:22" x14ac:dyDescent="0.3">
      <c r="B65" s="95" t="s">
        <v>233</v>
      </c>
      <c r="C65" s="901" t="s">
        <v>646</v>
      </c>
      <c r="D65" s="917"/>
      <c r="E65" s="917"/>
      <c r="F65" s="917"/>
      <c r="G65" s="917"/>
      <c r="H65" s="917"/>
      <c r="I65" s="917"/>
      <c r="J65" s="917"/>
      <c r="K65" s="917"/>
      <c r="L65" s="917"/>
      <c r="M65" s="917"/>
      <c r="N65" s="917"/>
      <c r="O65" s="917"/>
      <c r="P65" s="902"/>
      <c r="T65" s="236"/>
      <c r="U65" s="36"/>
      <c r="V65" s="36"/>
    </row>
    <row r="66" spans="1:22" x14ac:dyDescent="0.3">
      <c r="B66" s="146" t="s">
        <v>234</v>
      </c>
      <c r="C66" s="101"/>
      <c r="D66" s="187"/>
      <c r="E66" s="188"/>
      <c r="F66" s="188"/>
      <c r="G66" s="188"/>
      <c r="H66" s="188"/>
      <c r="I66" s="188"/>
      <c r="J66" s="188"/>
      <c r="K66" s="188"/>
      <c r="L66" s="188"/>
      <c r="M66" s="188"/>
      <c r="N66" s="188"/>
      <c r="O66" s="188"/>
      <c r="P66" s="189"/>
      <c r="T66" s="36"/>
      <c r="U66" s="36"/>
      <c r="V66" s="36"/>
    </row>
    <row r="67" spans="1:22" x14ac:dyDescent="0.3">
      <c r="B67" s="146" t="s">
        <v>236</v>
      </c>
      <c r="C67" s="101"/>
      <c r="D67" s="187"/>
      <c r="E67" s="188"/>
      <c r="F67" s="188"/>
      <c r="G67" s="188"/>
      <c r="H67" s="188"/>
      <c r="I67" s="188"/>
      <c r="J67" s="188"/>
      <c r="K67" s="188"/>
      <c r="L67" s="188"/>
      <c r="M67" s="188"/>
      <c r="N67" s="188"/>
      <c r="O67" s="188"/>
      <c r="P67" s="189"/>
    </row>
    <row r="68" spans="1:22" x14ac:dyDescent="0.3">
      <c r="A68" s="300"/>
      <c r="B68" s="96" t="s">
        <v>823</v>
      </c>
      <c r="C68" s="909" t="s">
        <v>852</v>
      </c>
      <c r="D68" s="928"/>
      <c r="E68" s="928"/>
      <c r="F68" s="928"/>
      <c r="G68" s="928"/>
      <c r="H68" s="928"/>
      <c r="I68" s="928"/>
      <c r="J68" s="928"/>
      <c r="K68" s="928"/>
      <c r="L68" s="928"/>
      <c r="M68" s="928"/>
      <c r="N68" s="928"/>
      <c r="O68" s="928"/>
      <c r="P68" s="910"/>
      <c r="Q68" s="300"/>
    </row>
    <row r="69" spans="1:22" x14ac:dyDescent="0.3">
      <c r="B69" s="106" t="s">
        <v>235</v>
      </c>
      <c r="C69" s="101"/>
      <c r="D69" s="187"/>
      <c r="E69" s="188"/>
      <c r="F69" s="188"/>
      <c r="G69" s="188"/>
      <c r="H69" s="188"/>
      <c r="I69" s="188"/>
      <c r="J69" s="188"/>
      <c r="K69" s="188"/>
      <c r="L69" s="188"/>
      <c r="M69" s="188"/>
      <c r="N69" s="188"/>
      <c r="O69" s="188"/>
      <c r="P69" s="189"/>
    </row>
    <row r="70" spans="1:22" x14ac:dyDescent="0.3">
      <c r="B70" s="30" t="s">
        <v>37</v>
      </c>
      <c r="C70" s="901" t="s">
        <v>656</v>
      </c>
      <c r="D70" s="917"/>
      <c r="E70" s="917"/>
      <c r="F70" s="917"/>
      <c r="G70" s="917"/>
      <c r="H70" s="917"/>
      <c r="I70" s="917"/>
      <c r="J70" s="917"/>
      <c r="K70" s="917"/>
      <c r="L70" s="917"/>
      <c r="M70" s="917"/>
      <c r="N70" s="917"/>
      <c r="O70" s="917"/>
      <c r="P70" s="902"/>
    </row>
    <row r="71" spans="1:22" x14ac:dyDescent="0.3">
      <c r="B71" s="106" t="s">
        <v>133</v>
      </c>
      <c r="C71" s="101"/>
      <c r="D71" s="187"/>
      <c r="E71" s="188"/>
      <c r="F71" s="188"/>
      <c r="G71" s="188"/>
      <c r="H71" s="188"/>
      <c r="I71" s="188"/>
      <c r="J71" s="188"/>
      <c r="K71" s="188"/>
      <c r="L71" s="188"/>
      <c r="M71" s="188"/>
      <c r="N71" s="188"/>
      <c r="O71" s="188"/>
      <c r="P71" s="189"/>
    </row>
    <row r="72" spans="1:22" ht="15" thickBot="1" x14ac:dyDescent="0.35">
      <c r="B72" s="156" t="s">
        <v>238</v>
      </c>
      <c r="C72" s="168"/>
      <c r="D72" s="165"/>
      <c r="E72" s="151"/>
      <c r="F72" s="151"/>
      <c r="G72" s="151"/>
      <c r="H72" s="151"/>
      <c r="I72" s="151"/>
      <c r="J72" s="151"/>
      <c r="K72" s="151"/>
      <c r="L72" s="151"/>
      <c r="M72" s="151"/>
      <c r="N72" s="151"/>
      <c r="O72" s="151"/>
      <c r="P72" s="152"/>
    </row>
    <row r="75" spans="1:22" ht="15.6" x14ac:dyDescent="0.3">
      <c r="A75" s="513" t="s">
        <v>121</v>
      </c>
      <c r="B75" s="620" t="s">
        <v>747</v>
      </c>
      <c r="C75" s="552"/>
      <c r="D75" s="552"/>
    </row>
    <row r="76" spans="1:22" ht="15.6" x14ac:dyDescent="0.3">
      <c r="A76" s="513"/>
      <c r="B76" s="620"/>
      <c r="C76" s="552"/>
      <c r="D76" s="552"/>
    </row>
    <row r="77" spans="1:22" ht="15" customHeight="1" x14ac:dyDescent="0.3">
      <c r="A77" s="653" t="s">
        <v>1092</v>
      </c>
      <c r="B77" s="913" t="s">
        <v>798</v>
      </c>
      <c r="C77" s="913"/>
      <c r="D77" s="913"/>
      <c r="E77" s="913"/>
      <c r="F77" s="913"/>
      <c r="G77" s="913"/>
      <c r="H77" s="913"/>
      <c r="I77" s="913"/>
      <c r="J77" s="913"/>
      <c r="K77" s="913"/>
      <c r="L77" s="913"/>
      <c r="M77" s="913"/>
      <c r="N77" s="913"/>
      <c r="O77" s="913"/>
      <c r="P77" s="913"/>
    </row>
  </sheetData>
  <sheetProtection algorithmName="SHA-512" hashValue="BUNsgcITidzmQRm63toIBeQOsMKoih3tuyOEmg9f1a8lqRETF8vUP8yDuZte9EfZ5KC0bPgDnmkFUGH+f4zKXQ==" saltValue="/2BDCqczmVWeUs5iV5FZoA==" spinCount="100000" sheet="1" objects="1" scenarios="1"/>
  <mergeCells count="61">
    <mergeCell ref="C49:P49"/>
    <mergeCell ref="C55:P55"/>
    <mergeCell ref="C56:P56"/>
    <mergeCell ref="C63:D63"/>
    <mergeCell ref="E63:F63"/>
    <mergeCell ref="G63:H63"/>
    <mergeCell ref="I63:J63"/>
    <mergeCell ref="K63:L63"/>
    <mergeCell ref="M63:N63"/>
    <mergeCell ref="D29:P29"/>
    <mergeCell ref="C32:P32"/>
    <mergeCell ref="B77:P77"/>
    <mergeCell ref="T33:U33"/>
    <mergeCell ref="V33:W33"/>
    <mergeCell ref="O63:P63"/>
    <mergeCell ref="C64:P64"/>
    <mergeCell ref="C68:P68"/>
    <mergeCell ref="D40:H40"/>
    <mergeCell ref="D41:H41"/>
    <mergeCell ref="C36:P36"/>
    <mergeCell ref="S29:Y29"/>
    <mergeCell ref="S30:Z30"/>
    <mergeCell ref="X33:Y33"/>
    <mergeCell ref="C65:P65"/>
    <mergeCell ref="C70:P70"/>
    <mergeCell ref="E10:F10"/>
    <mergeCell ref="D28:H28"/>
    <mergeCell ref="C22:P22"/>
    <mergeCell ref="C25:P25"/>
    <mergeCell ref="W15:X15"/>
    <mergeCell ref="C12:D12"/>
    <mergeCell ref="E12:F12"/>
    <mergeCell ref="O10:P10"/>
    <mergeCell ref="M10:N10"/>
    <mergeCell ref="K10:L10"/>
    <mergeCell ref="C10:D10"/>
    <mergeCell ref="B2:C2"/>
    <mergeCell ref="S5:U5"/>
    <mergeCell ref="C7:P7"/>
    <mergeCell ref="C8:P8"/>
    <mergeCell ref="O9:P9"/>
    <mergeCell ref="M9:N9"/>
    <mergeCell ref="K9:L9"/>
    <mergeCell ref="C9:D9"/>
    <mergeCell ref="E9:F9"/>
    <mergeCell ref="AA15:AB15"/>
    <mergeCell ref="I9:J9"/>
    <mergeCell ref="I10:J10"/>
    <mergeCell ref="G9:H9"/>
    <mergeCell ref="G10:H10"/>
    <mergeCell ref="G12:H12"/>
    <mergeCell ref="I12:J12"/>
    <mergeCell ref="K12:L12"/>
    <mergeCell ref="M12:N12"/>
    <mergeCell ref="O12:P12"/>
    <mergeCell ref="Y15:Z15"/>
    <mergeCell ref="AA31:AE31"/>
    <mergeCell ref="AA51:AE51"/>
    <mergeCell ref="AB53:AC53"/>
    <mergeCell ref="AD53:AE53"/>
    <mergeCell ref="AF53:AG53"/>
  </mergeCells>
  <pageMargins left="0.7" right="0.7" top="0.75" bottom="0.75" header="0.3" footer="0.3"/>
  <pageSetup paperSize="9" orientation="portrait" verticalDpi="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theme="9" tint="0.59999389629810485"/>
  </sheetPr>
  <dimension ref="A2:AK77"/>
  <sheetViews>
    <sheetView zoomScaleNormal="100" workbookViewId="0"/>
  </sheetViews>
  <sheetFormatPr baseColWidth="10" defaultColWidth="11.44140625" defaultRowHeight="14.4" x14ac:dyDescent="0.3"/>
  <cols>
    <col min="1" max="1" width="3.44140625" style="33" customWidth="1"/>
    <col min="2" max="2" width="25.88671875" style="27" customWidth="1"/>
    <col min="3" max="7" width="13.33203125" style="33" customWidth="1"/>
    <col min="8" max="8" width="13.33203125" style="552" customWidth="1"/>
    <col min="9" max="10" width="13.33203125" style="33" customWidth="1"/>
    <col min="11" max="11" width="13.33203125" style="552" customWidth="1"/>
    <col min="12" max="14" width="13.33203125" style="33" customWidth="1"/>
    <col min="15" max="15" width="13.33203125" style="552" customWidth="1"/>
    <col min="16" max="16" width="13.33203125" style="33" customWidth="1"/>
    <col min="17" max="17" width="13.33203125" style="552" customWidth="1"/>
    <col min="18" max="18" width="13.33203125" style="33" customWidth="1"/>
    <col min="19" max="19" width="11.44140625" style="33"/>
    <col min="20" max="20" width="3.44140625" style="40" customWidth="1"/>
    <col min="21" max="22" width="11.44140625" style="33"/>
    <col min="23" max="27" width="9.44140625" style="33" customWidth="1"/>
    <col min="28" max="30" width="6.33203125" style="33" customWidth="1"/>
    <col min="31" max="16384" width="11.44140625" style="33"/>
  </cols>
  <sheetData>
    <row r="2" spans="1:37" s="18" customFormat="1" ht="18" x14ac:dyDescent="0.3">
      <c r="B2" s="897" t="s">
        <v>129</v>
      </c>
      <c r="C2" s="897"/>
      <c r="H2" s="542"/>
      <c r="K2" s="542"/>
      <c r="O2" s="542"/>
      <c r="Q2" s="542"/>
      <c r="T2" s="46"/>
      <c r="U2" s="193" t="s">
        <v>118</v>
      </c>
    </row>
    <row r="3" spans="1:37" s="201" customFormat="1" ht="6.75" customHeight="1" thickBot="1" x14ac:dyDescent="0.35">
      <c r="B3" s="26"/>
      <c r="H3" s="645"/>
      <c r="K3" s="645"/>
      <c r="O3" s="645"/>
      <c r="Q3" s="645"/>
      <c r="T3" s="41"/>
    </row>
    <row r="5" spans="1:37" ht="16.5" customHeight="1" thickBot="1" x14ac:dyDescent="0.35">
      <c r="A5" s="42" t="s">
        <v>121</v>
      </c>
      <c r="B5" s="192" t="s">
        <v>224</v>
      </c>
      <c r="T5" s="48" t="s">
        <v>121</v>
      </c>
      <c r="U5" s="898" t="s">
        <v>694</v>
      </c>
      <c r="V5" s="898"/>
      <c r="W5" s="898"/>
      <c r="X5" s="898"/>
      <c r="Y5" s="898"/>
      <c r="Z5" s="898"/>
      <c r="AA5" s="898"/>
      <c r="AB5" s="898"/>
    </row>
    <row r="6" spans="1:37" ht="16.2" thickBot="1" x14ac:dyDescent="0.35">
      <c r="A6" s="42"/>
      <c r="B6" s="192"/>
      <c r="C6" s="94" t="s">
        <v>667</v>
      </c>
      <c r="D6" s="22" t="s">
        <v>668</v>
      </c>
      <c r="E6" s="22" t="s">
        <v>669</v>
      </c>
      <c r="F6" s="22" t="s">
        <v>670</v>
      </c>
      <c r="G6" s="22" t="s">
        <v>671</v>
      </c>
      <c r="H6" s="22" t="s">
        <v>1122</v>
      </c>
      <c r="I6" s="49" t="s">
        <v>672</v>
      </c>
      <c r="J6" s="49" t="s">
        <v>673</v>
      </c>
      <c r="K6" s="633" t="s">
        <v>1123</v>
      </c>
      <c r="L6" s="22" t="s">
        <v>674</v>
      </c>
      <c r="M6" s="22" t="s">
        <v>675</v>
      </c>
      <c r="N6" s="49" t="s">
        <v>676</v>
      </c>
      <c r="O6" s="633" t="s">
        <v>1124</v>
      </c>
      <c r="P6" s="49" t="s">
        <v>677</v>
      </c>
      <c r="Q6" s="633" t="s">
        <v>550</v>
      </c>
      <c r="R6" s="23" t="s">
        <v>678</v>
      </c>
      <c r="T6" s="48"/>
      <c r="U6" s="192"/>
    </row>
    <row r="7" spans="1:37" ht="15.6" x14ac:dyDescent="0.3">
      <c r="A7" s="42"/>
      <c r="B7" s="93" t="s">
        <v>219</v>
      </c>
      <c r="C7" s="899" t="s">
        <v>19</v>
      </c>
      <c r="D7" s="916"/>
      <c r="E7" s="916"/>
      <c r="F7" s="916"/>
      <c r="G7" s="916"/>
      <c r="H7" s="916"/>
      <c r="I7" s="916"/>
      <c r="J7" s="916"/>
      <c r="K7" s="916"/>
      <c r="L7" s="916"/>
      <c r="M7" s="916"/>
      <c r="N7" s="916"/>
      <c r="O7" s="916"/>
      <c r="P7" s="916"/>
      <c r="Q7" s="916"/>
      <c r="R7" s="900"/>
      <c r="T7" s="48"/>
      <c r="U7" s="192"/>
      <c r="V7" s="192"/>
      <c r="W7" s="219" t="s">
        <v>692</v>
      </c>
      <c r="X7" s="219" t="s">
        <v>16</v>
      </c>
      <c r="Y7" s="219" t="s">
        <v>17</v>
      </c>
      <c r="Z7" s="219" t="s">
        <v>276</v>
      </c>
      <c r="AA7" s="219" t="s">
        <v>275</v>
      </c>
      <c r="AB7" s="254"/>
    </row>
    <row r="8" spans="1:37" ht="15.6" x14ac:dyDescent="0.3">
      <c r="A8" s="42"/>
      <c r="B8" s="65" t="s">
        <v>195</v>
      </c>
      <c r="C8" s="901" t="s">
        <v>74</v>
      </c>
      <c r="D8" s="917"/>
      <c r="E8" s="917"/>
      <c r="F8" s="917"/>
      <c r="G8" s="917"/>
      <c r="H8" s="917"/>
      <c r="I8" s="917"/>
      <c r="J8" s="917"/>
      <c r="K8" s="917"/>
      <c r="L8" s="917"/>
      <c r="M8" s="917"/>
      <c r="N8" s="917"/>
      <c r="O8" s="917"/>
      <c r="P8" s="917"/>
      <c r="Q8" s="917"/>
      <c r="R8" s="902"/>
      <c r="T8" s="48"/>
      <c r="U8" s="192"/>
      <c r="V8" s="219" t="s">
        <v>667</v>
      </c>
      <c r="W8" s="254">
        <v>6.7400000000000002E-2</v>
      </c>
      <c r="X8" s="254">
        <v>0.23300000000000001</v>
      </c>
      <c r="Y8" s="254">
        <v>5.6600000000000001E-3</v>
      </c>
      <c r="Z8" s="254">
        <v>6.2300000000000003E-3</v>
      </c>
      <c r="AA8" s="254">
        <v>4.8900000000000002E-3</v>
      </c>
      <c r="AB8" s="254"/>
    </row>
    <row r="9" spans="1:37" ht="15.6" x14ac:dyDescent="0.3">
      <c r="A9" s="42"/>
      <c r="B9" s="65" t="s">
        <v>196</v>
      </c>
      <c r="C9" s="901" t="s">
        <v>680</v>
      </c>
      <c r="D9" s="917"/>
      <c r="E9" s="917"/>
      <c r="F9" s="917"/>
      <c r="G9" s="917"/>
      <c r="H9" s="917"/>
      <c r="I9" s="917"/>
      <c r="J9" s="917"/>
      <c r="K9" s="917"/>
      <c r="L9" s="917"/>
      <c r="M9" s="917"/>
      <c r="N9" s="917"/>
      <c r="O9" s="917"/>
      <c r="P9" s="917"/>
      <c r="Q9" s="917"/>
      <c r="R9" s="902"/>
      <c r="T9" s="48"/>
      <c r="U9" s="192"/>
      <c r="V9" s="219" t="s">
        <v>668</v>
      </c>
      <c r="W9" s="254">
        <v>7.9399999999999998E-2</v>
      </c>
      <c r="X9" s="254">
        <v>2.96E-3</v>
      </c>
      <c r="Y9" s="254">
        <v>4.9899999999999996E-3</v>
      </c>
      <c r="Z9" s="254">
        <v>6.2199999999999998E-3</v>
      </c>
      <c r="AA9" s="254">
        <v>5.0200000000000002E-3</v>
      </c>
      <c r="AB9" s="254"/>
    </row>
    <row r="10" spans="1:37" ht="15.6" x14ac:dyDescent="0.3">
      <c r="A10" s="42"/>
      <c r="B10" s="65" t="s">
        <v>1099</v>
      </c>
      <c r="C10" s="197">
        <v>27</v>
      </c>
      <c r="D10" s="195">
        <v>30.1</v>
      </c>
      <c r="E10" s="195">
        <v>32.700000000000003</v>
      </c>
      <c r="F10" s="195">
        <v>34.9</v>
      </c>
      <c r="G10" s="195">
        <v>40.1</v>
      </c>
      <c r="H10" s="627">
        <v>41.4</v>
      </c>
      <c r="I10" s="195">
        <v>42.7</v>
      </c>
      <c r="J10" s="195">
        <v>43.8</v>
      </c>
      <c r="K10" s="627">
        <v>44.9</v>
      </c>
      <c r="L10" s="195">
        <v>45.8</v>
      </c>
      <c r="M10" s="195">
        <v>46.5</v>
      </c>
      <c r="N10" s="195">
        <v>47</v>
      </c>
      <c r="O10" s="627">
        <v>47.6</v>
      </c>
      <c r="P10" s="195">
        <v>48.1</v>
      </c>
      <c r="Q10" s="625">
        <v>48.1</v>
      </c>
      <c r="R10" s="198">
        <v>48.8</v>
      </c>
      <c r="T10" s="48"/>
      <c r="U10" s="192"/>
      <c r="V10" s="219" t="s">
        <v>669</v>
      </c>
      <c r="W10" s="254">
        <v>7.3200000000000001E-2</v>
      </c>
      <c r="X10" s="254">
        <v>0.32900000000000001</v>
      </c>
      <c r="Y10" s="254">
        <v>8.4100000000000008E-3</v>
      </c>
      <c r="Z10" s="254">
        <v>3.5699999999999998E-3</v>
      </c>
      <c r="AA10" s="254">
        <v>2.8999999999999998E-3</v>
      </c>
      <c r="AB10" s="254"/>
    </row>
    <row r="11" spans="1:37" ht="15.6" x14ac:dyDescent="0.3">
      <c r="A11" s="513"/>
      <c r="B11" s="359" t="s">
        <v>1116</v>
      </c>
      <c r="C11" s="901" t="s">
        <v>1114</v>
      </c>
      <c r="D11" s="917"/>
      <c r="E11" s="917"/>
      <c r="F11" s="917"/>
      <c r="G11" s="917"/>
      <c r="H11" s="917"/>
      <c r="I11" s="917"/>
      <c r="J11" s="917"/>
      <c r="K11" s="917"/>
      <c r="L11" s="917"/>
      <c r="M11" s="917"/>
      <c r="N11" s="917"/>
      <c r="O11" s="917"/>
      <c r="P11" s="917"/>
      <c r="Q11" s="917"/>
      <c r="R11" s="902"/>
      <c r="S11" s="552"/>
      <c r="T11" s="48"/>
      <c r="U11" s="192"/>
      <c r="V11" s="219" t="s">
        <v>670</v>
      </c>
      <c r="W11" s="254">
        <v>0.11899999999999999</v>
      </c>
      <c r="X11" s="254">
        <v>0.48799999999999999</v>
      </c>
      <c r="Y11" s="254">
        <v>1.32E-2</v>
      </c>
      <c r="Z11" s="254">
        <v>5.3299999999999997E-3</v>
      </c>
      <c r="AA11" s="254">
        <v>4.2599999999999999E-3</v>
      </c>
      <c r="AB11" s="254"/>
    </row>
    <row r="12" spans="1:37" ht="15.6" x14ac:dyDescent="0.3">
      <c r="A12" s="513"/>
      <c r="B12" s="537" t="s">
        <v>1115</v>
      </c>
      <c r="C12" s="536"/>
      <c r="D12" s="642"/>
      <c r="E12" s="642"/>
      <c r="F12" s="642"/>
      <c r="G12" s="642"/>
      <c r="H12" s="642"/>
      <c r="I12" s="642"/>
      <c r="J12" s="642"/>
      <c r="K12" s="642"/>
      <c r="L12" s="642"/>
      <c r="M12" s="642"/>
      <c r="N12" s="642"/>
      <c r="O12" s="642"/>
      <c r="P12" s="642"/>
      <c r="Q12" s="688"/>
      <c r="R12" s="643"/>
      <c r="S12" s="552"/>
      <c r="T12" s="48"/>
      <c r="U12" s="192"/>
      <c r="V12" s="219" t="s">
        <v>671</v>
      </c>
      <c r="W12" s="254">
        <v>0.16200000000000001</v>
      </c>
      <c r="X12" s="254">
        <v>0.72199999999999998</v>
      </c>
      <c r="Y12" s="254">
        <v>1.9699999999999999E-2</v>
      </c>
      <c r="Z12" s="254">
        <v>4.2500000000000003E-3</v>
      </c>
      <c r="AA12" s="254">
        <v>3.2000000000000002E-3</v>
      </c>
      <c r="AB12" s="254"/>
    </row>
    <row r="13" spans="1:37" ht="16.2" thickBot="1" x14ac:dyDescent="0.35">
      <c r="A13" s="42"/>
      <c r="B13" s="66" t="s">
        <v>220</v>
      </c>
      <c r="C13" s="903" t="s">
        <v>679</v>
      </c>
      <c r="D13" s="918"/>
      <c r="E13" s="918"/>
      <c r="F13" s="918"/>
      <c r="G13" s="918"/>
      <c r="H13" s="918"/>
      <c r="I13" s="918"/>
      <c r="J13" s="918"/>
      <c r="K13" s="918"/>
      <c r="L13" s="918"/>
      <c r="M13" s="918"/>
      <c r="N13" s="918"/>
      <c r="O13" s="918"/>
      <c r="P13" s="918"/>
      <c r="Q13" s="918"/>
      <c r="R13" s="904"/>
      <c r="T13" s="547"/>
      <c r="U13" s="620"/>
      <c r="V13" s="623" t="s">
        <v>1122</v>
      </c>
      <c r="W13" s="254">
        <v>0.156</v>
      </c>
      <c r="X13" s="254">
        <v>0.69799999999999995</v>
      </c>
      <c r="Y13" s="254">
        <v>2.14E-3</v>
      </c>
      <c r="Z13" s="254">
        <v>1.18E-2</v>
      </c>
      <c r="AA13" s="254">
        <v>1.09E-3</v>
      </c>
      <c r="AB13" s="254"/>
      <c r="AC13" s="552"/>
      <c r="AD13" s="552"/>
      <c r="AE13" s="552"/>
      <c r="AF13" s="552"/>
      <c r="AG13" s="552"/>
      <c r="AH13" s="552"/>
      <c r="AI13" s="552"/>
      <c r="AJ13" s="552"/>
      <c r="AK13" s="552"/>
    </row>
    <row r="14" spans="1:37" ht="15.6" x14ac:dyDescent="0.3">
      <c r="A14" s="42"/>
      <c r="B14" s="43"/>
      <c r="C14" s="36"/>
      <c r="D14" s="36"/>
      <c r="E14" s="36"/>
      <c r="F14" s="36"/>
      <c r="G14" s="36"/>
      <c r="H14" s="543"/>
      <c r="I14" s="36"/>
      <c r="J14" s="36"/>
      <c r="K14" s="543"/>
      <c r="L14" s="36"/>
      <c r="M14" s="36"/>
      <c r="N14" s="36"/>
      <c r="O14" s="543"/>
      <c r="P14" s="36"/>
      <c r="Q14" s="543"/>
      <c r="R14" s="36"/>
      <c r="T14" s="48"/>
      <c r="U14" s="192"/>
      <c r="V14" s="219" t="s">
        <v>672</v>
      </c>
      <c r="W14" s="254">
        <v>0.13300000000000001</v>
      </c>
      <c r="X14" s="254">
        <v>0.61</v>
      </c>
      <c r="Y14" s="254">
        <v>1.82E-3</v>
      </c>
      <c r="Z14" s="254">
        <v>9.2100000000000005E-4</v>
      </c>
      <c r="AA14" s="254">
        <v>2.2699999999999999E-3</v>
      </c>
      <c r="AB14" s="254"/>
    </row>
    <row r="15" spans="1:37" ht="15.6" x14ac:dyDescent="0.3">
      <c r="A15" s="42"/>
      <c r="B15" s="192"/>
      <c r="V15" s="219" t="s">
        <v>673</v>
      </c>
      <c r="W15" s="254">
        <v>0.17</v>
      </c>
      <c r="X15" s="254">
        <v>0.77200000000000002</v>
      </c>
      <c r="Y15" s="254">
        <v>1.5900000000000001E-2</v>
      </c>
      <c r="Z15" s="254">
        <v>9.4400000000000005E-3</v>
      </c>
      <c r="AA15" s="254">
        <v>4.3600000000000002E-3</v>
      </c>
      <c r="AB15" s="254"/>
    </row>
    <row r="16" spans="1:37" ht="16.2" thickBot="1" x14ac:dyDescent="0.35">
      <c r="A16" s="42" t="s">
        <v>121</v>
      </c>
      <c r="B16" s="192" t="s">
        <v>225</v>
      </c>
      <c r="T16" s="544"/>
      <c r="U16" s="552"/>
      <c r="V16" s="623" t="s">
        <v>1123</v>
      </c>
      <c r="W16" s="254">
        <v>0.14599999999999999</v>
      </c>
      <c r="X16" s="254">
        <v>0.68700000000000006</v>
      </c>
      <c r="Y16" s="254">
        <v>1.82E-3</v>
      </c>
      <c r="Z16" s="254">
        <v>5.4900000000000001E-3</v>
      </c>
      <c r="AA16" s="254">
        <v>7.7499999999999997E-4</v>
      </c>
      <c r="AB16" s="254"/>
      <c r="AC16" s="552"/>
      <c r="AD16" s="552"/>
      <c r="AE16" s="552"/>
      <c r="AF16" s="552"/>
      <c r="AG16" s="552"/>
      <c r="AH16" s="552"/>
      <c r="AI16" s="552"/>
      <c r="AJ16" s="552"/>
      <c r="AK16" s="552"/>
    </row>
    <row r="17" spans="1:37" ht="15" thickBot="1" x14ac:dyDescent="0.35">
      <c r="B17" s="63"/>
      <c r="C17" s="94" t="s">
        <v>667</v>
      </c>
      <c r="D17" s="22" t="s">
        <v>668</v>
      </c>
      <c r="E17" s="22" t="s">
        <v>669</v>
      </c>
      <c r="F17" s="22" t="s">
        <v>670</v>
      </c>
      <c r="G17" s="22" t="s">
        <v>671</v>
      </c>
      <c r="H17" s="22" t="s">
        <v>1122</v>
      </c>
      <c r="I17" s="633" t="s">
        <v>672</v>
      </c>
      <c r="J17" s="633" t="s">
        <v>673</v>
      </c>
      <c r="K17" s="633" t="s">
        <v>1123</v>
      </c>
      <c r="L17" s="22" t="s">
        <v>674</v>
      </c>
      <c r="M17" s="22" t="s">
        <v>675</v>
      </c>
      <c r="N17" s="633" t="s">
        <v>676</v>
      </c>
      <c r="O17" s="633" t="s">
        <v>1124</v>
      </c>
      <c r="P17" s="633" t="s">
        <v>677</v>
      </c>
      <c r="Q17" s="633" t="s">
        <v>550</v>
      </c>
      <c r="R17" s="23" t="s">
        <v>678</v>
      </c>
      <c r="U17" s="36"/>
      <c r="V17" s="219" t="s">
        <v>674</v>
      </c>
      <c r="W17" s="254">
        <v>0.159</v>
      </c>
      <c r="X17" s="254">
        <v>0.65400000000000003</v>
      </c>
      <c r="Y17" s="254">
        <v>6.8199999999999997E-3</v>
      </c>
      <c r="Z17" s="254">
        <v>9.5200000000000007E-3</v>
      </c>
      <c r="AA17" s="254">
        <v>1.0200000000000001E-2</v>
      </c>
      <c r="AB17" s="254"/>
      <c r="AC17" s="906"/>
      <c r="AD17" s="906"/>
      <c r="AE17" s="36"/>
    </row>
    <row r="18" spans="1:37" x14ac:dyDescent="0.3">
      <c r="B18" s="65" t="s">
        <v>221</v>
      </c>
      <c r="C18" s="899" t="s">
        <v>81</v>
      </c>
      <c r="D18" s="916"/>
      <c r="E18" s="916"/>
      <c r="F18" s="916"/>
      <c r="G18" s="916"/>
      <c r="H18" s="916"/>
      <c r="I18" s="916"/>
      <c r="J18" s="916"/>
      <c r="K18" s="916"/>
      <c r="L18" s="916"/>
      <c r="M18" s="916"/>
      <c r="N18" s="916"/>
      <c r="O18" s="916"/>
      <c r="P18" s="916"/>
      <c r="Q18" s="916"/>
      <c r="R18" s="900"/>
      <c r="U18" s="36"/>
      <c r="V18" s="194" t="s">
        <v>675</v>
      </c>
      <c r="W18" s="254">
        <v>8.5500000000000007E-2</v>
      </c>
      <c r="X18" s="254">
        <v>0.50800000000000001</v>
      </c>
      <c r="Y18" s="254">
        <v>7.6899999999999998E-3</v>
      </c>
      <c r="Z18" s="254">
        <v>5.0699999999999999E-3</v>
      </c>
      <c r="AA18" s="254">
        <v>7.8600000000000007E-3</v>
      </c>
      <c r="AB18" s="254"/>
      <c r="AC18" s="55"/>
      <c r="AD18" s="36"/>
      <c r="AE18" s="36"/>
    </row>
    <row r="19" spans="1:37" x14ac:dyDescent="0.3">
      <c r="A19" s="552"/>
      <c r="B19" s="493" t="s">
        <v>1086</v>
      </c>
      <c r="C19" s="901" t="s">
        <v>645</v>
      </c>
      <c r="D19" s="917"/>
      <c r="E19" s="917"/>
      <c r="F19" s="917"/>
      <c r="G19" s="917"/>
      <c r="H19" s="917"/>
      <c r="I19" s="917"/>
      <c r="J19" s="917"/>
      <c r="K19" s="917"/>
      <c r="L19" s="917"/>
      <c r="M19" s="917"/>
      <c r="N19" s="917"/>
      <c r="O19" s="917"/>
      <c r="P19" s="917"/>
      <c r="Q19" s="917"/>
      <c r="R19" s="902"/>
      <c r="S19" s="552"/>
      <c r="U19" s="36"/>
      <c r="V19" s="194" t="s">
        <v>676</v>
      </c>
      <c r="W19" s="254">
        <v>8.8400000000000006E-2</v>
      </c>
      <c r="X19" s="254">
        <v>0.41899999999999998</v>
      </c>
      <c r="Y19" s="254">
        <v>4.9699999999999996E-3</v>
      </c>
      <c r="Z19" s="254">
        <v>9.7599999999999996E-3</v>
      </c>
      <c r="AA19" s="254">
        <v>7.7600000000000004E-3</v>
      </c>
      <c r="AB19" s="254"/>
      <c r="AC19" s="55"/>
      <c r="AD19" s="36"/>
      <c r="AE19" s="36"/>
    </row>
    <row r="20" spans="1:37" x14ac:dyDescent="0.3">
      <c r="B20" s="100" t="s">
        <v>223</v>
      </c>
      <c r="C20" s="101"/>
      <c r="D20" s="199"/>
      <c r="E20" s="199"/>
      <c r="F20" s="199"/>
      <c r="G20" s="199"/>
      <c r="H20" s="642"/>
      <c r="I20" s="199"/>
      <c r="J20" s="199"/>
      <c r="K20" s="642"/>
      <c r="L20" s="199"/>
      <c r="M20" s="199"/>
      <c r="N20" s="199"/>
      <c r="O20" s="642"/>
      <c r="P20" s="199"/>
      <c r="Q20" s="688"/>
      <c r="R20" s="200"/>
      <c r="T20" s="544"/>
      <c r="U20" s="543"/>
      <c r="V20" s="621" t="s">
        <v>1124</v>
      </c>
      <c r="W20" s="254">
        <v>0.16600000000000001</v>
      </c>
      <c r="X20" s="254">
        <v>0.76200000000000001</v>
      </c>
      <c r="Y20" s="254">
        <v>1.31E-3</v>
      </c>
      <c r="Z20" s="254">
        <v>1.2999999999999999E-3</v>
      </c>
      <c r="AA20" s="254">
        <v>5.2800000000000004E-4</v>
      </c>
      <c r="AB20" s="254"/>
      <c r="AC20" s="548"/>
      <c r="AD20" s="543"/>
      <c r="AE20" s="543"/>
      <c r="AF20" s="552"/>
      <c r="AG20" s="552"/>
      <c r="AH20" s="552"/>
      <c r="AI20" s="552"/>
      <c r="AJ20" s="552"/>
      <c r="AK20" s="552"/>
    </row>
    <row r="21" spans="1:37" x14ac:dyDescent="0.3">
      <c r="B21" s="65" t="s">
        <v>119</v>
      </c>
      <c r="C21" s="901">
        <v>20</v>
      </c>
      <c r="D21" s="917"/>
      <c r="E21" s="917"/>
      <c r="F21" s="917"/>
      <c r="G21" s="917"/>
      <c r="H21" s="917"/>
      <c r="I21" s="917"/>
      <c r="J21" s="917"/>
      <c r="K21" s="917"/>
      <c r="L21" s="917"/>
      <c r="M21" s="917"/>
      <c r="N21" s="917"/>
      <c r="O21" s="917"/>
      <c r="P21" s="917"/>
      <c r="Q21" s="917"/>
      <c r="R21" s="902"/>
      <c r="U21" s="36"/>
      <c r="V21" s="194" t="s">
        <v>677</v>
      </c>
      <c r="W21" s="254">
        <v>6.88E-2</v>
      </c>
      <c r="X21" s="254">
        <v>0.34</v>
      </c>
      <c r="Y21" s="254">
        <v>2.8800000000000002E-3</v>
      </c>
      <c r="Z21" s="254">
        <v>5.6899999999999997E-3</v>
      </c>
      <c r="AA21" s="254">
        <v>6.5900000000000004E-3</v>
      </c>
      <c r="AB21" s="254"/>
      <c r="AC21" s="36"/>
      <c r="AD21" s="36"/>
      <c r="AE21" s="36"/>
    </row>
    <row r="22" spans="1:37" ht="16.5" customHeight="1" x14ac:dyDescent="0.3">
      <c r="B22" s="65" t="s">
        <v>222</v>
      </c>
      <c r="C22" s="901" t="s">
        <v>31</v>
      </c>
      <c r="D22" s="917"/>
      <c r="E22" s="917"/>
      <c r="F22" s="917"/>
      <c r="G22" s="917"/>
      <c r="H22" s="917"/>
      <c r="I22" s="917"/>
      <c r="J22" s="917"/>
      <c r="K22" s="917"/>
      <c r="L22" s="917"/>
      <c r="M22" s="917"/>
      <c r="N22" s="917"/>
      <c r="O22" s="917"/>
      <c r="P22" s="917"/>
      <c r="Q22" s="917"/>
      <c r="R22" s="902"/>
      <c r="T22" s="544"/>
      <c r="U22" s="543"/>
      <c r="V22" s="621" t="s">
        <v>550</v>
      </c>
      <c r="W22" s="254">
        <v>0.13700000000000001</v>
      </c>
      <c r="X22" s="254">
        <v>0.58799999999999997</v>
      </c>
      <c r="Y22" s="254">
        <v>3.7100000000000002E-3</v>
      </c>
      <c r="Z22" s="254">
        <v>1.4E-2</v>
      </c>
      <c r="AA22" s="254">
        <v>1.5299999999999999E-3</v>
      </c>
      <c r="AB22" s="254"/>
      <c r="AC22" s="543"/>
      <c r="AD22" s="543"/>
      <c r="AE22" s="543"/>
      <c r="AF22" s="552"/>
      <c r="AG22" s="552"/>
      <c r="AH22" s="552"/>
      <c r="AI22" s="552"/>
      <c r="AJ22" s="552"/>
      <c r="AK22" s="552"/>
    </row>
    <row r="23" spans="1:37" x14ac:dyDescent="0.3">
      <c r="B23" s="100" t="s">
        <v>199</v>
      </c>
      <c r="C23" s="101"/>
      <c r="D23" s="199"/>
      <c r="E23" s="199"/>
      <c r="F23" s="199"/>
      <c r="G23" s="199"/>
      <c r="H23" s="642"/>
      <c r="I23" s="199"/>
      <c r="J23" s="199"/>
      <c r="K23" s="642"/>
      <c r="L23" s="199"/>
      <c r="M23" s="199"/>
      <c r="N23" s="199"/>
      <c r="O23" s="642"/>
      <c r="P23" s="199"/>
      <c r="Q23" s="688"/>
      <c r="R23" s="200"/>
      <c r="U23" s="36"/>
      <c r="V23" s="194" t="s">
        <v>678</v>
      </c>
      <c r="W23" s="254">
        <v>2.86E-2</v>
      </c>
      <c r="X23" s="254">
        <v>0.156</v>
      </c>
      <c r="Y23" s="254">
        <v>3.8500000000000001E-3</v>
      </c>
      <c r="Z23" s="254">
        <v>7.8100000000000001E-3</v>
      </c>
      <c r="AA23" s="254">
        <v>6.0800000000000003E-3</v>
      </c>
      <c r="AB23" s="36"/>
      <c r="AC23" s="36"/>
      <c r="AD23" s="36"/>
      <c r="AE23" s="36"/>
    </row>
    <row r="24" spans="1:37" x14ac:dyDescent="0.3">
      <c r="A24" s="552"/>
      <c r="B24" s="494" t="s">
        <v>879</v>
      </c>
      <c r="C24" s="536"/>
      <c r="D24" s="642"/>
      <c r="E24" s="642"/>
      <c r="F24" s="642"/>
      <c r="G24" s="642"/>
      <c r="H24" s="642"/>
      <c r="I24" s="642"/>
      <c r="J24" s="642"/>
      <c r="K24" s="642"/>
      <c r="L24" s="642"/>
      <c r="M24" s="642"/>
      <c r="N24" s="642"/>
      <c r="O24" s="642"/>
      <c r="P24" s="642"/>
      <c r="Q24" s="688"/>
      <c r="R24" s="643"/>
      <c r="S24" s="552"/>
      <c r="U24" s="36"/>
      <c r="V24" s="194"/>
      <c r="W24" s="36"/>
      <c r="X24" s="36"/>
      <c r="Y24" s="36"/>
      <c r="Z24" s="36"/>
      <c r="AA24" s="36"/>
      <c r="AB24" s="36"/>
      <c r="AC24" s="55"/>
      <c r="AD24" s="36"/>
      <c r="AE24" s="36"/>
    </row>
    <row r="25" spans="1:37" x14ac:dyDescent="0.3">
      <c r="B25" s="65" t="s">
        <v>56</v>
      </c>
      <c r="C25" s="901" t="s">
        <v>560</v>
      </c>
      <c r="D25" s="917"/>
      <c r="E25" s="917"/>
      <c r="F25" s="917"/>
      <c r="G25" s="917"/>
      <c r="H25" s="917"/>
      <c r="I25" s="917"/>
      <c r="J25" s="917"/>
      <c r="K25" s="917"/>
      <c r="L25" s="917"/>
      <c r="M25" s="917"/>
      <c r="N25" s="917"/>
      <c r="O25" s="917"/>
      <c r="P25" s="917"/>
      <c r="Q25" s="917"/>
      <c r="R25" s="902"/>
      <c r="U25" s="36"/>
      <c r="V25" s="194"/>
      <c r="W25" s="36"/>
      <c r="X25" s="36"/>
      <c r="Y25" s="36"/>
      <c r="Z25" s="36"/>
      <c r="AA25" s="36"/>
      <c r="AB25" s="36"/>
      <c r="AC25" s="55"/>
      <c r="AD25" s="36"/>
      <c r="AE25" s="36"/>
    </row>
    <row r="26" spans="1:37" s="149" customFormat="1" ht="15" thickBot="1" x14ac:dyDescent="0.35">
      <c r="A26" s="33"/>
      <c r="B26" s="167" t="s">
        <v>220</v>
      </c>
      <c r="C26" s="168"/>
      <c r="D26" s="151"/>
      <c r="E26" s="151"/>
      <c r="F26" s="151"/>
      <c r="G26" s="151"/>
      <c r="H26" s="151"/>
      <c r="I26" s="151"/>
      <c r="J26" s="151"/>
      <c r="K26" s="151"/>
      <c r="L26" s="151"/>
      <c r="M26" s="151"/>
      <c r="N26" s="151"/>
      <c r="O26" s="151"/>
      <c r="P26" s="151"/>
      <c r="Q26" s="689"/>
      <c r="R26" s="152"/>
      <c r="S26" s="33"/>
      <c r="T26" s="40"/>
      <c r="U26" s="36"/>
      <c r="V26" s="194"/>
      <c r="W26" s="36"/>
      <c r="X26" s="36"/>
      <c r="Y26" s="36"/>
      <c r="Z26" s="36"/>
      <c r="AA26" s="36"/>
      <c r="AB26" s="36"/>
      <c r="AC26" s="55"/>
      <c r="AD26" s="36"/>
      <c r="AE26" s="36"/>
      <c r="AF26" s="33"/>
      <c r="AG26" s="33"/>
      <c r="AH26" s="33"/>
      <c r="AI26" s="33"/>
      <c r="AJ26" s="33"/>
      <c r="AK26" s="33"/>
    </row>
    <row r="27" spans="1:37" ht="15.6" x14ac:dyDescent="0.3">
      <c r="B27" s="43"/>
      <c r="C27" s="36"/>
      <c r="D27" s="36"/>
      <c r="E27" s="36"/>
      <c r="F27" s="36"/>
      <c r="G27" s="36"/>
      <c r="H27" s="543"/>
      <c r="I27" s="36"/>
      <c r="J27" s="36"/>
      <c r="K27" s="543"/>
      <c r="L27" s="36"/>
      <c r="M27" s="36"/>
      <c r="N27" s="36"/>
      <c r="O27" s="543"/>
      <c r="P27" s="36"/>
      <c r="Q27" s="543"/>
      <c r="R27" s="36"/>
      <c r="T27" s="48" t="s">
        <v>121</v>
      </c>
      <c r="U27" s="898" t="s">
        <v>695</v>
      </c>
      <c r="V27" s="898"/>
      <c r="W27" s="898"/>
      <c r="X27" s="898"/>
      <c r="Y27" s="898"/>
      <c r="Z27" s="898"/>
      <c r="AA27" s="898"/>
      <c r="AB27" s="898"/>
      <c r="AC27" s="55"/>
      <c r="AD27" s="36"/>
      <c r="AE27" s="36"/>
    </row>
    <row r="28" spans="1:37" x14ac:dyDescent="0.3">
      <c r="B28" s="43"/>
      <c r="C28" s="36"/>
      <c r="D28" s="36"/>
      <c r="E28" s="36"/>
      <c r="F28" s="36"/>
      <c r="G28" s="36"/>
      <c r="H28" s="543"/>
      <c r="I28" s="36"/>
      <c r="J28" s="36"/>
      <c r="K28" s="543"/>
      <c r="L28" s="36"/>
      <c r="M28" s="36"/>
      <c r="N28" s="36"/>
      <c r="O28" s="543"/>
      <c r="P28" s="36"/>
      <c r="Q28" s="543"/>
      <c r="R28" s="36"/>
      <c r="U28" s="36"/>
      <c r="V28" s="194"/>
      <c r="W28" s="36"/>
      <c r="X28" s="36"/>
      <c r="Y28" s="36"/>
      <c r="Z28" s="36"/>
      <c r="AA28" s="36"/>
      <c r="AB28" s="36"/>
      <c r="AC28" s="55"/>
      <c r="AD28" s="36"/>
      <c r="AE28" s="36"/>
    </row>
    <row r="29" spans="1:37" ht="18.600000000000001" thickBot="1" x14ac:dyDescent="0.35">
      <c r="A29" s="42" t="s">
        <v>121</v>
      </c>
      <c r="B29" s="192" t="s">
        <v>226</v>
      </c>
      <c r="C29" s="18"/>
      <c r="D29" s="18"/>
      <c r="E29" s="18"/>
      <c r="F29" s="18"/>
      <c r="G29" s="18"/>
      <c r="H29" s="542"/>
      <c r="I29" s="18"/>
      <c r="J29" s="18"/>
      <c r="K29" s="542"/>
      <c r="L29" s="18"/>
      <c r="M29" s="18"/>
      <c r="N29" s="18"/>
      <c r="O29" s="542"/>
      <c r="P29" s="18"/>
      <c r="Q29" s="542"/>
      <c r="R29" s="18"/>
      <c r="U29" s="687" t="s">
        <v>1118</v>
      </c>
      <c r="V29" s="194"/>
      <c r="W29" s="36"/>
      <c r="X29" s="36"/>
      <c r="Y29" s="36"/>
      <c r="Z29" s="36"/>
      <c r="AA29" s="36"/>
      <c r="AB29" s="36"/>
      <c r="AC29" s="55"/>
      <c r="AD29" s="36"/>
      <c r="AE29" s="36"/>
    </row>
    <row r="30" spans="1:37" ht="15" customHeight="1" thickBot="1" x14ac:dyDescent="0.35">
      <c r="A30" s="149"/>
      <c r="B30" s="67"/>
      <c r="C30" s="94" t="s">
        <v>667</v>
      </c>
      <c r="D30" s="22" t="s">
        <v>668</v>
      </c>
      <c r="E30" s="22" t="s">
        <v>669</v>
      </c>
      <c r="F30" s="22" t="s">
        <v>670</v>
      </c>
      <c r="G30" s="22" t="s">
        <v>671</v>
      </c>
      <c r="H30" s="22" t="s">
        <v>1122</v>
      </c>
      <c r="I30" s="633" t="s">
        <v>672</v>
      </c>
      <c r="J30" s="633" t="s">
        <v>673</v>
      </c>
      <c r="K30" s="633" t="s">
        <v>1123</v>
      </c>
      <c r="L30" s="22" t="s">
        <v>674</v>
      </c>
      <c r="M30" s="22" t="s">
        <v>675</v>
      </c>
      <c r="N30" s="633" t="s">
        <v>676</v>
      </c>
      <c r="O30" s="633" t="s">
        <v>1124</v>
      </c>
      <c r="P30" s="633" t="s">
        <v>677</v>
      </c>
      <c r="Q30" s="633" t="s">
        <v>550</v>
      </c>
      <c r="R30" s="23" t="s">
        <v>678</v>
      </c>
      <c r="S30" s="149"/>
      <c r="U30" s="36"/>
      <c r="V30" s="36"/>
      <c r="W30" s="36"/>
      <c r="X30" s="36"/>
      <c r="Y30" s="36"/>
      <c r="Z30" s="36"/>
      <c r="AA30" s="36"/>
      <c r="AB30" s="36"/>
      <c r="AC30" s="36"/>
      <c r="AD30" s="36"/>
      <c r="AE30" s="107"/>
      <c r="AF30" s="149"/>
      <c r="AG30" s="149"/>
      <c r="AH30" s="149"/>
      <c r="AI30" s="149"/>
      <c r="AJ30" s="149"/>
      <c r="AK30" s="149"/>
    </row>
    <row r="31" spans="1:37" x14ac:dyDescent="0.3">
      <c r="B31" s="29" t="s">
        <v>2</v>
      </c>
      <c r="C31" s="899" t="s">
        <v>27</v>
      </c>
      <c r="D31" s="916"/>
      <c r="E31" s="916"/>
      <c r="F31" s="916"/>
      <c r="G31" s="916"/>
      <c r="H31" s="916"/>
      <c r="I31" s="916"/>
      <c r="J31" s="916"/>
      <c r="K31" s="916"/>
      <c r="L31" s="916"/>
      <c r="M31" s="916"/>
      <c r="N31" s="916"/>
      <c r="O31" s="916"/>
      <c r="P31" s="916"/>
      <c r="Q31" s="916"/>
      <c r="R31" s="900"/>
      <c r="T31" s="202"/>
      <c r="U31" s="107"/>
      <c r="V31" s="107"/>
      <c r="W31" s="107"/>
      <c r="X31" s="107"/>
      <c r="Y31" s="107"/>
      <c r="Z31" s="107"/>
      <c r="AA31" s="107"/>
      <c r="AB31" s="107"/>
      <c r="AC31" s="107"/>
      <c r="AD31" s="107"/>
    </row>
    <row r="32" spans="1:37" x14ac:dyDescent="0.3">
      <c r="B32" s="53" t="s">
        <v>11</v>
      </c>
      <c r="C32" s="901" t="s">
        <v>683</v>
      </c>
      <c r="D32" s="917"/>
      <c r="E32" s="917"/>
      <c r="F32" s="917"/>
      <c r="G32" s="917"/>
      <c r="H32" s="917"/>
      <c r="I32" s="917"/>
      <c r="J32" s="917"/>
      <c r="K32" s="917"/>
      <c r="L32" s="917"/>
      <c r="M32" s="917"/>
      <c r="N32" s="917"/>
      <c r="O32" s="917"/>
      <c r="P32" s="917"/>
      <c r="Q32" s="917"/>
      <c r="R32" s="902"/>
    </row>
    <row r="33" spans="1:18" x14ac:dyDescent="0.3">
      <c r="B33" s="30" t="s">
        <v>12</v>
      </c>
      <c r="C33" s="901" t="s">
        <v>682</v>
      </c>
      <c r="D33" s="917"/>
      <c r="E33" s="917"/>
      <c r="F33" s="917"/>
      <c r="G33" s="917"/>
      <c r="H33" s="917"/>
      <c r="I33" s="917"/>
      <c r="J33" s="917"/>
      <c r="K33" s="917"/>
      <c r="L33" s="917"/>
      <c r="M33" s="917"/>
      <c r="N33" s="917"/>
      <c r="O33" s="917"/>
      <c r="P33" s="917"/>
      <c r="Q33" s="917"/>
      <c r="R33" s="902"/>
    </row>
    <row r="34" spans="1:18" x14ac:dyDescent="0.3">
      <c r="B34" s="106" t="s">
        <v>23</v>
      </c>
      <c r="C34" s="247"/>
      <c r="D34" s="248"/>
      <c r="E34" s="248"/>
      <c r="F34" s="248"/>
      <c r="G34" s="248"/>
      <c r="H34" s="248"/>
      <c r="I34" s="248"/>
      <c r="J34" s="248"/>
      <c r="K34" s="248"/>
      <c r="L34" s="248"/>
      <c r="M34" s="248"/>
      <c r="N34" s="248"/>
      <c r="O34" s="248"/>
      <c r="P34" s="248"/>
      <c r="Q34" s="690"/>
      <c r="R34" s="249"/>
    </row>
    <row r="35" spans="1:18" x14ac:dyDescent="0.3">
      <c r="B35" s="30" t="s">
        <v>4</v>
      </c>
      <c r="C35" s="901" t="s">
        <v>686</v>
      </c>
      <c r="D35" s="917"/>
      <c r="E35" s="917"/>
      <c r="F35" s="917"/>
      <c r="G35" s="923"/>
      <c r="H35" s="626"/>
      <c r="I35" s="195" t="s">
        <v>576</v>
      </c>
      <c r="J35" s="922" t="s">
        <v>645</v>
      </c>
      <c r="K35" s="917"/>
      <c r="L35" s="917"/>
      <c r="M35" s="917"/>
      <c r="N35" s="923"/>
      <c r="O35" s="626"/>
      <c r="P35" s="195" t="s">
        <v>576</v>
      </c>
      <c r="Q35" s="625"/>
      <c r="R35" s="198" t="s">
        <v>645</v>
      </c>
    </row>
    <row r="36" spans="1:18" x14ac:dyDescent="0.3">
      <c r="B36" s="30" t="s">
        <v>3</v>
      </c>
      <c r="C36" s="930" t="s">
        <v>684</v>
      </c>
      <c r="D36" s="931"/>
      <c r="E36" s="931"/>
      <c r="F36" s="931"/>
      <c r="G36" s="931"/>
      <c r="H36" s="627" t="s">
        <v>985</v>
      </c>
      <c r="I36" s="931" t="s">
        <v>684</v>
      </c>
      <c r="J36" s="931"/>
      <c r="K36" s="627" t="s">
        <v>985</v>
      </c>
      <c r="L36" s="931" t="s">
        <v>684</v>
      </c>
      <c r="M36" s="931"/>
      <c r="N36" s="931"/>
      <c r="O36" s="627" t="s">
        <v>985</v>
      </c>
      <c r="P36" s="627" t="s">
        <v>684</v>
      </c>
      <c r="Q36" s="627" t="s">
        <v>985</v>
      </c>
      <c r="R36" s="638" t="s">
        <v>684</v>
      </c>
    </row>
    <row r="37" spans="1:18" ht="15.75" customHeight="1" x14ac:dyDescent="0.3">
      <c r="B37" s="106" t="s">
        <v>229</v>
      </c>
      <c r="C37" s="101"/>
      <c r="D37" s="199"/>
      <c r="E37" s="199"/>
      <c r="F37" s="199"/>
      <c r="G37" s="199"/>
      <c r="H37" s="642"/>
      <c r="I37" s="199"/>
      <c r="J37" s="199"/>
      <c r="K37" s="642"/>
      <c r="L37" s="199"/>
      <c r="M37" s="199" t="s">
        <v>1125</v>
      </c>
      <c r="N37" s="199"/>
      <c r="O37" s="642"/>
      <c r="P37" s="199"/>
      <c r="Q37" s="688"/>
      <c r="R37" s="200"/>
    </row>
    <row r="38" spans="1:18" ht="15" thickBot="1" x14ac:dyDescent="0.35">
      <c r="B38" s="250" t="s">
        <v>687</v>
      </c>
      <c r="C38" s="251">
        <v>115</v>
      </c>
      <c r="D38" s="252">
        <v>128</v>
      </c>
      <c r="E38" s="252">
        <v>136</v>
      </c>
      <c r="F38" s="252">
        <v>150</v>
      </c>
      <c r="G38" s="252">
        <v>125</v>
      </c>
      <c r="H38" s="252"/>
      <c r="I38" s="252" t="s">
        <v>688</v>
      </c>
      <c r="J38" s="252">
        <v>125</v>
      </c>
      <c r="K38" s="252"/>
      <c r="L38" s="252">
        <v>157</v>
      </c>
      <c r="M38" s="252">
        <v>164</v>
      </c>
      <c r="N38" s="252">
        <v>164</v>
      </c>
      <c r="O38" s="252"/>
      <c r="P38" s="252" t="s">
        <v>688</v>
      </c>
      <c r="Q38" s="691"/>
      <c r="R38" s="253">
        <v>157</v>
      </c>
    </row>
    <row r="39" spans="1:18" ht="15" customHeight="1" x14ac:dyDescent="0.3">
      <c r="B39" s="211"/>
    </row>
    <row r="40" spans="1:18" x14ac:dyDescent="0.3">
      <c r="B40" s="28"/>
    </row>
    <row r="41" spans="1:18" ht="16.2" thickBot="1" x14ac:dyDescent="0.35">
      <c r="A41" s="42" t="s">
        <v>121</v>
      </c>
      <c r="B41" s="192" t="s">
        <v>227</v>
      </c>
    </row>
    <row r="42" spans="1:18" ht="15" thickBot="1" x14ac:dyDescent="0.35">
      <c r="B42" s="67"/>
      <c r="C42" s="94" t="s">
        <v>667</v>
      </c>
      <c r="D42" s="22" t="s">
        <v>668</v>
      </c>
      <c r="E42" s="22" t="s">
        <v>669</v>
      </c>
      <c r="F42" s="22" t="s">
        <v>670</v>
      </c>
      <c r="G42" s="22" t="s">
        <v>671</v>
      </c>
      <c r="H42" s="22" t="s">
        <v>1122</v>
      </c>
      <c r="I42" s="633" t="s">
        <v>672</v>
      </c>
      <c r="J42" s="633" t="s">
        <v>673</v>
      </c>
      <c r="K42" s="633" t="s">
        <v>1123</v>
      </c>
      <c r="L42" s="22" t="s">
        <v>674</v>
      </c>
      <c r="M42" s="22" t="s">
        <v>675</v>
      </c>
      <c r="N42" s="633" t="s">
        <v>676</v>
      </c>
      <c r="O42" s="633" t="s">
        <v>1124</v>
      </c>
      <c r="P42" s="633" t="s">
        <v>677</v>
      </c>
      <c r="Q42" s="633" t="s">
        <v>550</v>
      </c>
      <c r="R42" s="23" t="s">
        <v>678</v>
      </c>
    </row>
    <row r="43" spans="1:18" x14ac:dyDescent="0.3">
      <c r="B43" s="29" t="s">
        <v>13</v>
      </c>
      <c r="C43" s="899" t="s">
        <v>1120</v>
      </c>
      <c r="D43" s="916"/>
      <c r="E43" s="916"/>
      <c r="F43" s="916"/>
      <c r="G43" s="916"/>
      <c r="H43" s="933"/>
      <c r="I43" s="196" t="s">
        <v>58</v>
      </c>
      <c r="J43" s="934" t="s">
        <v>1120</v>
      </c>
      <c r="K43" s="916"/>
      <c r="L43" s="916"/>
      <c r="M43" s="916"/>
      <c r="N43" s="933"/>
      <c r="O43" s="934" t="s">
        <v>58</v>
      </c>
      <c r="P43" s="933"/>
      <c r="Q43" s="934" t="s">
        <v>1120</v>
      </c>
      <c r="R43" s="900"/>
    </row>
    <row r="44" spans="1:18" x14ac:dyDescent="0.3">
      <c r="B44" s="53" t="s">
        <v>135</v>
      </c>
      <c r="C44" s="901" t="s">
        <v>152</v>
      </c>
      <c r="D44" s="917"/>
      <c r="E44" s="917"/>
      <c r="F44" s="917"/>
      <c r="G44" s="917"/>
      <c r="H44" s="917"/>
      <c r="I44" s="917"/>
      <c r="J44" s="917"/>
      <c r="K44" s="917"/>
      <c r="L44" s="917"/>
      <c r="M44" s="917"/>
      <c r="N44" s="917"/>
      <c r="O44" s="917"/>
      <c r="P44" s="917"/>
      <c r="Q44" s="917"/>
      <c r="R44" s="902"/>
    </row>
    <row r="45" spans="1:18" x14ac:dyDescent="0.3">
      <c r="B45" s="96" t="s">
        <v>6</v>
      </c>
      <c r="C45" s="98">
        <v>8.4499999999999993</v>
      </c>
      <c r="D45" s="99">
        <v>8.3699999999999992</v>
      </c>
      <c r="E45" s="99">
        <v>8.32</v>
      </c>
      <c r="F45" s="99">
        <v>8.3000000000000007</v>
      </c>
      <c r="G45" s="99">
        <v>8.4499999999999993</v>
      </c>
      <c r="H45" s="693">
        <v>9.8000000000000007</v>
      </c>
      <c r="I45" s="99">
        <v>6.84</v>
      </c>
      <c r="J45" s="99">
        <v>8.39</v>
      </c>
      <c r="K45" s="99">
        <v>9.7200000000000006</v>
      </c>
      <c r="L45" s="99">
        <v>8.36</v>
      </c>
      <c r="M45" s="99">
        <v>8.41</v>
      </c>
      <c r="N45" s="99">
        <v>8.35</v>
      </c>
      <c r="O45" s="693">
        <v>5.9</v>
      </c>
      <c r="P45" s="99">
        <v>6.72</v>
      </c>
      <c r="Q45" s="692">
        <v>9.56</v>
      </c>
      <c r="R45" s="104">
        <v>8.3800000000000008</v>
      </c>
    </row>
    <row r="46" spans="1:18" x14ac:dyDescent="0.3">
      <c r="B46" s="106" t="s">
        <v>14</v>
      </c>
      <c r="C46" s="101"/>
      <c r="D46" s="199"/>
      <c r="E46" s="199"/>
      <c r="F46" s="199"/>
      <c r="G46" s="199"/>
      <c r="H46" s="642"/>
      <c r="I46" s="199"/>
      <c r="J46" s="199"/>
      <c r="K46" s="642"/>
      <c r="L46" s="199"/>
      <c r="M46" s="199"/>
      <c r="N46" s="199"/>
      <c r="O46" s="642"/>
      <c r="P46" s="199"/>
      <c r="Q46" s="688"/>
      <c r="R46" s="200"/>
    </row>
    <row r="47" spans="1:18" x14ac:dyDescent="0.3">
      <c r="B47" s="106" t="s">
        <v>15</v>
      </c>
      <c r="C47" s="101"/>
      <c r="D47" s="199"/>
      <c r="E47" s="199"/>
      <c r="F47" s="199"/>
      <c r="G47" s="199"/>
      <c r="H47" s="642"/>
      <c r="I47" s="199"/>
      <c r="J47" s="199"/>
      <c r="K47" s="642"/>
      <c r="L47" s="199"/>
      <c r="M47" s="199"/>
      <c r="N47" s="199"/>
      <c r="O47" s="642"/>
      <c r="P47" s="199"/>
      <c r="Q47" s="688"/>
      <c r="R47" s="200"/>
    </row>
    <row r="48" spans="1:18" x14ac:dyDescent="0.3">
      <c r="B48" s="96" t="s">
        <v>7</v>
      </c>
      <c r="C48" s="909" t="s">
        <v>721</v>
      </c>
      <c r="D48" s="928"/>
      <c r="E48" s="928"/>
      <c r="F48" s="928"/>
      <c r="G48" s="928"/>
      <c r="H48" s="928"/>
      <c r="I48" s="928"/>
      <c r="J48" s="928"/>
      <c r="K48" s="928"/>
      <c r="L48" s="928"/>
      <c r="M48" s="928"/>
      <c r="N48" s="928"/>
      <c r="O48" s="928"/>
      <c r="P48" s="928"/>
      <c r="Q48" s="928"/>
      <c r="R48" s="910"/>
    </row>
    <row r="49" spans="1:18" ht="15" thickBot="1" x14ac:dyDescent="0.35">
      <c r="B49" s="127" t="s">
        <v>5</v>
      </c>
      <c r="C49" s="168"/>
      <c r="D49" s="151"/>
      <c r="E49" s="151"/>
      <c r="F49" s="151"/>
      <c r="G49" s="151"/>
      <c r="H49" s="151"/>
      <c r="I49" s="151"/>
      <c r="J49" s="151"/>
      <c r="K49" s="151"/>
      <c r="L49" s="151"/>
      <c r="M49" s="151"/>
      <c r="N49" s="151"/>
      <c r="O49" s="151"/>
      <c r="P49" s="151"/>
      <c r="Q49" s="689"/>
      <c r="R49" s="152"/>
    </row>
    <row r="50" spans="1:18" x14ac:dyDescent="0.3">
      <c r="B50" s="43"/>
      <c r="C50" s="687" t="s">
        <v>1121</v>
      </c>
      <c r="D50" s="36"/>
      <c r="E50" s="36"/>
      <c r="F50" s="36"/>
      <c r="G50" s="36"/>
      <c r="H50" s="543"/>
      <c r="I50" s="36"/>
      <c r="J50" s="36"/>
      <c r="K50" s="543"/>
      <c r="L50" s="36"/>
      <c r="M50" s="36"/>
      <c r="N50" s="36"/>
      <c r="O50" s="543"/>
      <c r="P50" s="36"/>
      <c r="Q50" s="543"/>
      <c r="R50" s="36"/>
    </row>
    <row r="51" spans="1:18" x14ac:dyDescent="0.3">
      <c r="B51" s="43"/>
      <c r="C51" s="36"/>
      <c r="D51" s="36"/>
      <c r="E51" s="36"/>
      <c r="F51" s="36"/>
      <c r="G51" s="36"/>
      <c r="H51" s="543"/>
      <c r="I51" s="36"/>
      <c r="J51" s="36"/>
      <c r="K51" s="543"/>
      <c r="L51" s="36"/>
      <c r="M51" s="36"/>
      <c r="N51" s="36"/>
      <c r="O51" s="543"/>
      <c r="P51" s="36"/>
      <c r="Q51" s="543"/>
      <c r="R51" s="36"/>
    </row>
    <row r="52" spans="1:18" ht="16.2" thickBot="1" x14ac:dyDescent="0.35">
      <c r="A52" s="42" t="s">
        <v>121</v>
      </c>
      <c r="B52" s="192" t="s">
        <v>230</v>
      </c>
      <c r="C52" s="36"/>
      <c r="D52" s="36"/>
      <c r="E52" s="36"/>
      <c r="F52" s="36"/>
      <c r="G52" s="36"/>
      <c r="H52" s="543"/>
      <c r="I52" s="36"/>
      <c r="J52" s="36"/>
      <c r="K52" s="543"/>
      <c r="L52" s="36"/>
      <c r="M52" s="36"/>
      <c r="N52" s="36"/>
      <c r="O52" s="543"/>
      <c r="P52" s="36"/>
      <c r="Q52" s="543"/>
      <c r="R52" s="36"/>
    </row>
    <row r="53" spans="1:18" ht="15" thickBot="1" x14ac:dyDescent="0.35">
      <c r="B53" s="67"/>
      <c r="C53" s="94" t="s">
        <v>667</v>
      </c>
      <c r="D53" s="22" t="s">
        <v>668</v>
      </c>
      <c r="E53" s="22" t="s">
        <v>669</v>
      </c>
      <c r="F53" s="22" t="s">
        <v>670</v>
      </c>
      <c r="G53" s="22" t="s">
        <v>671</v>
      </c>
      <c r="H53" s="22" t="s">
        <v>1122</v>
      </c>
      <c r="I53" s="633" t="s">
        <v>672</v>
      </c>
      <c r="J53" s="633" t="s">
        <v>673</v>
      </c>
      <c r="K53" s="633" t="s">
        <v>1123</v>
      </c>
      <c r="L53" s="22" t="s">
        <v>674</v>
      </c>
      <c r="M53" s="22" t="s">
        <v>675</v>
      </c>
      <c r="N53" s="633" t="s">
        <v>676</v>
      </c>
      <c r="O53" s="633" t="s">
        <v>1124</v>
      </c>
      <c r="P53" s="633" t="s">
        <v>677</v>
      </c>
      <c r="Q53" s="633" t="s">
        <v>550</v>
      </c>
      <c r="R53" s="23" t="s">
        <v>678</v>
      </c>
    </row>
    <row r="54" spans="1:18" x14ac:dyDescent="0.3">
      <c r="B54" s="255" t="s">
        <v>34</v>
      </c>
      <c r="C54" s="935" t="s">
        <v>645</v>
      </c>
      <c r="D54" s="936"/>
      <c r="E54" s="936"/>
      <c r="F54" s="936"/>
      <c r="G54" s="936"/>
      <c r="H54" s="936"/>
      <c r="I54" s="936"/>
      <c r="J54" s="936"/>
      <c r="K54" s="936"/>
      <c r="L54" s="936"/>
      <c r="M54" s="936"/>
      <c r="N54" s="936"/>
      <c r="O54" s="936"/>
      <c r="P54" s="936"/>
      <c r="Q54" s="936"/>
      <c r="R54" s="937"/>
    </row>
    <row r="55" spans="1:18" x14ac:dyDescent="0.3">
      <c r="B55" s="30" t="s">
        <v>130</v>
      </c>
      <c r="C55" s="901" t="s">
        <v>648</v>
      </c>
      <c r="D55" s="917"/>
      <c r="E55" s="917"/>
      <c r="F55" s="917"/>
      <c r="G55" s="917"/>
      <c r="H55" s="917"/>
      <c r="I55" s="917"/>
      <c r="J55" s="917"/>
      <c r="K55" s="917"/>
      <c r="L55" s="917"/>
      <c r="M55" s="917"/>
      <c r="N55" s="917"/>
      <c r="O55" s="917"/>
      <c r="P55" s="917"/>
      <c r="Q55" s="917"/>
      <c r="R55" s="902"/>
    </row>
    <row r="56" spans="1:18" ht="15" thickBot="1" x14ac:dyDescent="0.35">
      <c r="B56" s="31" t="s">
        <v>131</v>
      </c>
      <c r="C56" s="903" t="s">
        <v>681</v>
      </c>
      <c r="D56" s="918"/>
      <c r="E56" s="918"/>
      <c r="F56" s="918"/>
      <c r="G56" s="918"/>
      <c r="H56" s="918"/>
      <c r="I56" s="918"/>
      <c r="J56" s="918"/>
      <c r="K56" s="918"/>
      <c r="L56" s="918"/>
      <c r="M56" s="918"/>
      <c r="N56" s="918"/>
      <c r="O56" s="918"/>
      <c r="P56" s="918"/>
      <c r="Q56" s="918"/>
      <c r="R56" s="904"/>
    </row>
    <row r="57" spans="1:18" x14ac:dyDescent="0.3">
      <c r="B57" s="43"/>
      <c r="C57" s="36"/>
      <c r="D57" s="36"/>
      <c r="E57" s="36"/>
      <c r="F57" s="36"/>
      <c r="G57" s="36"/>
      <c r="H57" s="543"/>
      <c r="I57" s="36"/>
      <c r="J57" s="36"/>
      <c r="K57" s="543"/>
      <c r="L57" s="36"/>
      <c r="M57" s="36"/>
      <c r="N57" s="36"/>
      <c r="O57" s="543"/>
      <c r="P57" s="36"/>
      <c r="Q57" s="543"/>
      <c r="R57" s="36"/>
    </row>
    <row r="59" spans="1:18" ht="16.2" thickBot="1" x14ac:dyDescent="0.35">
      <c r="A59" s="42" t="s">
        <v>121</v>
      </c>
      <c r="B59" s="192" t="s">
        <v>228</v>
      </c>
    </row>
    <row r="60" spans="1:18" ht="15" thickBot="1" x14ac:dyDescent="0.35">
      <c r="B60" s="67"/>
      <c r="C60" s="94" t="s">
        <v>667</v>
      </c>
      <c r="D60" s="22" t="s">
        <v>668</v>
      </c>
      <c r="E60" s="22" t="s">
        <v>669</v>
      </c>
      <c r="F60" s="22" t="s">
        <v>670</v>
      </c>
      <c r="G60" s="22" t="s">
        <v>671</v>
      </c>
      <c r="H60" s="22" t="s">
        <v>1122</v>
      </c>
      <c r="I60" s="633" t="s">
        <v>672</v>
      </c>
      <c r="J60" s="633" t="s">
        <v>673</v>
      </c>
      <c r="K60" s="633" t="s">
        <v>1123</v>
      </c>
      <c r="L60" s="22" t="s">
        <v>674</v>
      </c>
      <c r="M60" s="22" t="s">
        <v>675</v>
      </c>
      <c r="N60" s="633" t="s">
        <v>676</v>
      </c>
      <c r="O60" s="633" t="s">
        <v>1124</v>
      </c>
      <c r="P60" s="633" t="s">
        <v>677</v>
      </c>
      <c r="Q60" s="633" t="s">
        <v>550</v>
      </c>
      <c r="R60" s="23" t="s">
        <v>678</v>
      </c>
    </row>
    <row r="61" spans="1:18" x14ac:dyDescent="0.3">
      <c r="B61" s="29" t="s">
        <v>231</v>
      </c>
      <c r="C61" s="899" t="s">
        <v>29</v>
      </c>
      <c r="D61" s="916"/>
      <c r="E61" s="916"/>
      <c r="F61" s="916"/>
      <c r="G61" s="916"/>
      <c r="H61" s="916"/>
      <c r="I61" s="916"/>
      <c r="J61" s="916"/>
      <c r="K61" s="916"/>
      <c r="L61" s="916"/>
      <c r="M61" s="916"/>
      <c r="N61" s="916"/>
      <c r="O61" s="916"/>
      <c r="P61" s="916"/>
      <c r="Q61" s="916"/>
      <c r="R61" s="900"/>
    </row>
    <row r="62" spans="1:18" x14ac:dyDescent="0.3">
      <c r="B62" s="106" t="s">
        <v>877</v>
      </c>
      <c r="C62" s="101"/>
      <c r="D62" s="199"/>
      <c r="E62" s="199"/>
      <c r="F62" s="199"/>
      <c r="G62" s="199"/>
      <c r="H62" s="642"/>
      <c r="I62" s="199"/>
      <c r="J62" s="199"/>
      <c r="K62" s="642"/>
      <c r="L62" s="199"/>
      <c r="M62" s="199"/>
      <c r="N62" s="199"/>
      <c r="O62" s="642"/>
      <c r="P62" s="199"/>
      <c r="Q62" s="688"/>
      <c r="R62" s="200"/>
    </row>
    <row r="63" spans="1:18" x14ac:dyDescent="0.3">
      <c r="B63" s="30" t="s">
        <v>232</v>
      </c>
      <c r="C63" s="901"/>
      <c r="D63" s="917"/>
      <c r="E63" s="917"/>
      <c r="F63" s="917"/>
      <c r="G63" s="917"/>
      <c r="H63" s="917"/>
      <c r="I63" s="917"/>
      <c r="J63" s="917"/>
      <c r="K63" s="917"/>
      <c r="L63" s="917"/>
      <c r="M63" s="917"/>
      <c r="N63" s="917"/>
      <c r="O63" s="917"/>
      <c r="P63" s="917"/>
      <c r="Q63" s="917"/>
      <c r="R63" s="902"/>
    </row>
    <row r="64" spans="1:18" x14ac:dyDescent="0.3">
      <c r="B64" s="95" t="s">
        <v>233</v>
      </c>
      <c r="C64" s="901" t="s">
        <v>691</v>
      </c>
      <c r="D64" s="917"/>
      <c r="E64" s="917"/>
      <c r="F64" s="917"/>
      <c r="G64" s="917"/>
      <c r="H64" s="917"/>
      <c r="I64" s="917"/>
      <c r="J64" s="917"/>
      <c r="K64" s="917"/>
      <c r="L64" s="917"/>
      <c r="M64" s="917"/>
      <c r="N64" s="917"/>
      <c r="O64" s="917"/>
      <c r="P64" s="917"/>
      <c r="Q64" s="917"/>
      <c r="R64" s="902"/>
    </row>
    <row r="65" spans="1:19" x14ac:dyDescent="0.3">
      <c r="B65" s="146" t="s">
        <v>234</v>
      </c>
      <c r="C65" s="101"/>
      <c r="D65" s="199"/>
      <c r="E65" s="199"/>
      <c r="F65" s="199"/>
      <c r="G65" s="199"/>
      <c r="H65" s="642"/>
      <c r="I65" s="199"/>
      <c r="J65" s="199"/>
      <c r="K65" s="642"/>
      <c r="L65" s="199"/>
      <c r="M65" s="199"/>
      <c r="N65" s="199"/>
      <c r="O65" s="642"/>
      <c r="P65" s="199"/>
      <c r="Q65" s="688"/>
      <c r="R65" s="200"/>
    </row>
    <row r="66" spans="1:19" x14ac:dyDescent="0.3">
      <c r="B66" s="146" t="s">
        <v>236</v>
      </c>
      <c r="C66" s="101"/>
      <c r="D66" s="199"/>
      <c r="E66" s="199"/>
      <c r="F66" s="199"/>
      <c r="G66" s="199"/>
      <c r="H66" s="642"/>
      <c r="I66" s="199"/>
      <c r="J66" s="199"/>
      <c r="K66" s="642"/>
      <c r="L66" s="199"/>
      <c r="M66" s="199"/>
      <c r="N66" s="199"/>
      <c r="O66" s="642"/>
      <c r="P66" s="199"/>
      <c r="Q66" s="688"/>
      <c r="R66" s="200"/>
    </row>
    <row r="67" spans="1:19" x14ac:dyDescent="0.3">
      <c r="A67" s="552"/>
      <c r="B67" s="30" t="s">
        <v>823</v>
      </c>
      <c r="C67" s="901" t="s">
        <v>1091</v>
      </c>
      <c r="D67" s="917"/>
      <c r="E67" s="917"/>
      <c r="F67" s="917"/>
      <c r="G67" s="917"/>
      <c r="H67" s="917"/>
      <c r="I67" s="917"/>
      <c r="J67" s="917"/>
      <c r="K67" s="917"/>
      <c r="L67" s="917"/>
      <c r="M67" s="917"/>
      <c r="N67" s="917"/>
      <c r="O67" s="917"/>
      <c r="P67" s="917"/>
      <c r="Q67" s="917"/>
      <c r="R67" s="902"/>
      <c r="S67" s="552"/>
    </row>
    <row r="68" spans="1:19" x14ac:dyDescent="0.3">
      <c r="B68" s="30" t="s">
        <v>235</v>
      </c>
      <c r="C68" s="901" t="s">
        <v>689</v>
      </c>
      <c r="D68" s="917"/>
      <c r="E68" s="917"/>
      <c r="F68" s="917"/>
      <c r="G68" s="917"/>
      <c r="H68" s="917"/>
      <c r="I68" s="917"/>
      <c r="J68" s="917"/>
      <c r="K68" s="917"/>
      <c r="L68" s="917"/>
      <c r="M68" s="917"/>
      <c r="N68" s="917"/>
      <c r="O68" s="917"/>
      <c r="P68" s="917"/>
      <c r="Q68" s="917"/>
      <c r="R68" s="902"/>
    </row>
    <row r="69" spans="1:19" x14ac:dyDescent="0.3">
      <c r="B69" s="30" t="s">
        <v>37</v>
      </c>
      <c r="C69" s="901" t="s">
        <v>690</v>
      </c>
      <c r="D69" s="917"/>
      <c r="E69" s="917"/>
      <c r="F69" s="917"/>
      <c r="G69" s="917"/>
      <c r="H69" s="917"/>
      <c r="I69" s="917"/>
      <c r="J69" s="917"/>
      <c r="K69" s="917"/>
      <c r="L69" s="917"/>
      <c r="M69" s="917"/>
      <c r="N69" s="917"/>
      <c r="O69" s="917"/>
      <c r="P69" s="917"/>
      <c r="Q69" s="917"/>
      <c r="R69" s="902"/>
    </row>
    <row r="70" spans="1:19" x14ac:dyDescent="0.3">
      <c r="B70" s="106" t="s">
        <v>133</v>
      </c>
      <c r="C70" s="101"/>
      <c r="D70" s="199"/>
      <c r="E70" s="199"/>
      <c r="F70" s="199"/>
      <c r="G70" s="199"/>
      <c r="H70" s="642"/>
      <c r="I70" s="199"/>
      <c r="J70" s="199"/>
      <c r="K70" s="642"/>
      <c r="L70" s="199"/>
      <c r="M70" s="199"/>
      <c r="N70" s="199"/>
      <c r="O70" s="642"/>
      <c r="P70" s="199"/>
      <c r="Q70" s="688"/>
      <c r="R70" s="200"/>
    </row>
    <row r="71" spans="1:19" ht="15" thickBot="1" x14ac:dyDescent="0.35">
      <c r="B71" s="69" t="s">
        <v>238</v>
      </c>
      <c r="C71" s="903" t="s">
        <v>693</v>
      </c>
      <c r="D71" s="918"/>
      <c r="E71" s="918"/>
      <c r="F71" s="918"/>
      <c r="G71" s="918"/>
      <c r="H71" s="918"/>
      <c r="I71" s="918"/>
      <c r="J71" s="918"/>
      <c r="K71" s="918"/>
      <c r="L71" s="918"/>
      <c r="M71" s="918"/>
      <c r="N71" s="918"/>
      <c r="O71" s="918"/>
      <c r="P71" s="918"/>
      <c r="Q71" s="918"/>
      <c r="R71" s="904"/>
    </row>
    <row r="74" spans="1:19" ht="15.6" x14ac:dyDescent="0.3">
      <c r="A74" s="513" t="s">
        <v>121</v>
      </c>
      <c r="B74" s="620" t="s">
        <v>747</v>
      </c>
      <c r="C74" s="552"/>
      <c r="D74" s="552"/>
    </row>
    <row r="75" spans="1:19" ht="15" customHeight="1" x14ac:dyDescent="0.3">
      <c r="A75" s="513"/>
      <c r="B75" s="620"/>
      <c r="C75" s="552"/>
      <c r="D75" s="552"/>
    </row>
    <row r="76" spans="1:19" x14ac:dyDescent="0.3">
      <c r="A76" s="653" t="s">
        <v>1092</v>
      </c>
      <c r="B76" s="932" t="s">
        <v>1119</v>
      </c>
      <c r="C76" s="932"/>
      <c r="D76" s="932"/>
      <c r="E76" s="932"/>
      <c r="F76" s="932"/>
      <c r="G76" s="932"/>
      <c r="H76" s="932"/>
      <c r="I76" s="932"/>
      <c r="J76" s="932"/>
      <c r="K76" s="932"/>
      <c r="L76" s="932"/>
      <c r="M76" s="932"/>
      <c r="N76" s="932"/>
      <c r="O76" s="932"/>
      <c r="P76" s="932"/>
      <c r="Q76" s="932"/>
      <c r="R76" s="932"/>
    </row>
    <row r="77" spans="1:19" x14ac:dyDescent="0.3">
      <c r="A77" s="653" t="s">
        <v>1092</v>
      </c>
      <c r="B77" s="932" t="s">
        <v>1117</v>
      </c>
      <c r="C77" s="932"/>
      <c r="D77" s="932"/>
      <c r="E77" s="932"/>
      <c r="F77" s="932"/>
      <c r="G77" s="932"/>
      <c r="H77" s="932"/>
      <c r="I77" s="932"/>
      <c r="J77" s="932"/>
      <c r="K77" s="932"/>
      <c r="L77" s="932"/>
      <c r="M77" s="932"/>
      <c r="N77" s="932"/>
      <c r="O77" s="932"/>
      <c r="P77" s="932"/>
      <c r="Q77" s="932"/>
      <c r="R77" s="932"/>
    </row>
  </sheetData>
  <sheetProtection algorithmName="SHA-512" hashValue="9fV5EwcQeFlKhv3ZAvYaJIeFbMlEXge962fd4jQqjVYQcFDQZ9RctJWGCCUPKfdRrsmWWkOE7xocp8jywGUBgw==" saltValue="f3ISoQq70kz2bG31CDjuOQ==" spinCount="100000" sheet="1" objects="1" scenarios="1"/>
  <mergeCells count="40">
    <mergeCell ref="B76:R76"/>
    <mergeCell ref="B77:R77"/>
    <mergeCell ref="C67:R67"/>
    <mergeCell ref="C43:H43"/>
    <mergeCell ref="O43:P43"/>
    <mergeCell ref="Q43:R43"/>
    <mergeCell ref="C69:R69"/>
    <mergeCell ref="C71:R71"/>
    <mergeCell ref="C64:R64"/>
    <mergeCell ref="J43:N43"/>
    <mergeCell ref="C63:R63"/>
    <mergeCell ref="C55:R55"/>
    <mergeCell ref="C56:R56"/>
    <mergeCell ref="C48:R48"/>
    <mergeCell ref="C54:R54"/>
    <mergeCell ref="C44:R44"/>
    <mergeCell ref="AC17:AD17"/>
    <mergeCell ref="C18:R18"/>
    <mergeCell ref="C21:R21"/>
    <mergeCell ref="C22:R22"/>
    <mergeCell ref="U5:AB5"/>
    <mergeCell ref="C7:R7"/>
    <mergeCell ref="C8:R8"/>
    <mergeCell ref="C9:R9"/>
    <mergeCell ref="C13:R13"/>
    <mergeCell ref="C11:R11"/>
    <mergeCell ref="C19:R19"/>
    <mergeCell ref="C25:R25"/>
    <mergeCell ref="U27:AB27"/>
    <mergeCell ref="C31:R31"/>
    <mergeCell ref="C32:R32"/>
    <mergeCell ref="B2:C2"/>
    <mergeCell ref="C61:R61"/>
    <mergeCell ref="C68:R68"/>
    <mergeCell ref="C35:G35"/>
    <mergeCell ref="J35:N35"/>
    <mergeCell ref="C33:R33"/>
    <mergeCell ref="C36:G36"/>
    <mergeCell ref="I36:J36"/>
    <mergeCell ref="L36:N36"/>
  </mergeCells>
  <pageMargins left="0.7" right="0.7" top="0.75" bottom="0.75" header="0.3" footer="0.3"/>
  <pageSetup paperSize="9" orientation="portrait" verticalDpi="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tint="0.59999389629810485"/>
  </sheetPr>
  <dimension ref="A2:Q71"/>
  <sheetViews>
    <sheetView zoomScaleNormal="100" workbookViewId="0"/>
  </sheetViews>
  <sheetFormatPr baseColWidth="10" defaultColWidth="11.44140625" defaultRowHeight="14.4" x14ac:dyDescent="0.3"/>
  <cols>
    <col min="1" max="1" width="3.44140625" style="300" customWidth="1"/>
    <col min="2" max="2" width="25.88671875" style="27" customWidth="1"/>
    <col min="3" max="4" width="27.5546875" style="300" customWidth="1"/>
    <col min="5" max="5" width="11.44140625" style="300"/>
    <col min="6" max="6" width="3.44140625" style="40" customWidth="1"/>
    <col min="7" max="9" width="11.44140625" style="300"/>
    <col min="10" max="10" width="8" style="300" customWidth="1"/>
    <col min="11" max="11" width="6.88671875" style="300" customWidth="1"/>
    <col min="12" max="16" width="6.33203125" style="300" customWidth="1"/>
    <col min="17" max="16384" width="11.44140625" style="300"/>
  </cols>
  <sheetData>
    <row r="2" spans="1:17" s="18" customFormat="1" ht="18" x14ac:dyDescent="0.3">
      <c r="B2" s="897" t="s">
        <v>129</v>
      </c>
      <c r="C2" s="897"/>
      <c r="F2" s="46"/>
      <c r="G2" s="266" t="s">
        <v>118</v>
      </c>
    </row>
    <row r="3" spans="1:17" s="279" customFormat="1" ht="6.75" customHeight="1" thickBot="1" x14ac:dyDescent="0.35">
      <c r="B3" s="26"/>
      <c r="F3" s="41"/>
    </row>
    <row r="5" spans="1:17" ht="16.2" thickBot="1" x14ac:dyDescent="0.35">
      <c r="A5" s="42" t="s">
        <v>121</v>
      </c>
      <c r="B5" s="265" t="s">
        <v>224</v>
      </c>
      <c r="F5" s="48" t="s">
        <v>121</v>
      </c>
      <c r="G5" s="898" t="s">
        <v>757</v>
      </c>
      <c r="H5" s="898"/>
      <c r="I5" s="898"/>
    </row>
    <row r="6" spans="1:17" ht="16.2" thickBot="1" x14ac:dyDescent="0.35">
      <c r="A6" s="42"/>
      <c r="B6" s="265"/>
      <c r="C6" s="315" t="s">
        <v>758</v>
      </c>
      <c r="D6" s="316" t="s">
        <v>759</v>
      </c>
      <c r="F6" s="48"/>
      <c r="H6" s="265"/>
      <c r="I6" s="265"/>
    </row>
    <row r="7" spans="1:17" ht="15.6" x14ac:dyDescent="0.3">
      <c r="A7" s="42"/>
      <c r="B7" s="93" t="s">
        <v>219</v>
      </c>
      <c r="C7" s="271" t="s">
        <v>19</v>
      </c>
      <c r="D7" s="317" t="s">
        <v>28</v>
      </c>
      <c r="F7" s="48"/>
      <c r="G7" s="307" t="s">
        <v>1127</v>
      </c>
      <c r="H7" s="175"/>
      <c r="I7" s="265"/>
    </row>
    <row r="8" spans="1:17" ht="15.6" x14ac:dyDescent="0.3">
      <c r="A8" s="42"/>
      <c r="B8" s="100" t="s">
        <v>195</v>
      </c>
      <c r="C8" s="101"/>
      <c r="D8" s="278"/>
      <c r="F8" s="48"/>
      <c r="G8" s="265"/>
      <c r="H8" s="265"/>
      <c r="I8" s="265"/>
    </row>
    <row r="9" spans="1:17" ht="15.6" x14ac:dyDescent="0.3">
      <c r="A9" s="42"/>
      <c r="B9" s="100" t="s">
        <v>196</v>
      </c>
      <c r="C9" s="101"/>
      <c r="D9" s="278"/>
      <c r="F9" s="48"/>
      <c r="G9" s="265"/>
      <c r="H9" s="265"/>
      <c r="I9" s="265"/>
    </row>
    <row r="10" spans="1:17" ht="16.2" thickBot="1" x14ac:dyDescent="0.35">
      <c r="A10" s="42"/>
      <c r="B10" s="65" t="s">
        <v>1099</v>
      </c>
      <c r="C10" s="274">
        <v>54</v>
      </c>
      <c r="D10" s="275">
        <v>30</v>
      </c>
      <c r="F10" s="48"/>
      <c r="G10" s="265"/>
      <c r="H10" s="265"/>
      <c r="I10" s="265"/>
      <c r="P10" s="300" t="s">
        <v>17</v>
      </c>
      <c r="Q10" s="300" t="s">
        <v>276</v>
      </c>
    </row>
    <row r="11" spans="1:17" ht="15.6" x14ac:dyDescent="0.3">
      <c r="A11" s="513"/>
      <c r="B11" s="494" t="s">
        <v>876</v>
      </c>
      <c r="C11" s="536"/>
      <c r="D11" s="643"/>
      <c r="E11" s="552"/>
      <c r="F11" s="48"/>
      <c r="G11" s="265"/>
      <c r="H11" s="265"/>
      <c r="I11" s="265"/>
      <c r="O11" s="300" t="s">
        <v>554</v>
      </c>
      <c r="P11" s="618">
        <v>2.88</v>
      </c>
      <c r="Q11" s="619">
        <v>1.4</v>
      </c>
    </row>
    <row r="12" spans="1:17" ht="16.2" thickBot="1" x14ac:dyDescent="0.35">
      <c r="A12" s="513"/>
      <c r="B12" s="494" t="s">
        <v>237</v>
      </c>
      <c r="C12" s="536"/>
      <c r="D12" s="643"/>
      <c r="E12" s="552"/>
      <c r="F12" s="48"/>
      <c r="G12" s="265"/>
      <c r="H12" s="265"/>
      <c r="I12" s="265"/>
      <c r="O12" s="300" t="s">
        <v>28</v>
      </c>
      <c r="P12" s="545">
        <v>2.08</v>
      </c>
      <c r="Q12" s="38">
        <v>0.16</v>
      </c>
    </row>
    <row r="13" spans="1:17" ht="27.75" customHeight="1" thickBot="1" x14ac:dyDescent="0.35">
      <c r="A13" s="42"/>
      <c r="B13" s="66" t="s">
        <v>220</v>
      </c>
      <c r="C13" s="903" t="s">
        <v>760</v>
      </c>
      <c r="D13" s="904"/>
      <c r="F13" s="48"/>
      <c r="G13" s="265"/>
      <c r="H13" s="265"/>
      <c r="I13" s="265"/>
    </row>
    <row r="14" spans="1:17" x14ac:dyDescent="0.3">
      <c r="A14" s="42"/>
      <c r="B14" s="43"/>
      <c r="C14" s="36"/>
      <c r="D14" s="36"/>
    </row>
    <row r="15" spans="1:17" ht="15.6" x14ac:dyDescent="0.3">
      <c r="A15" s="42"/>
      <c r="B15" s="265"/>
      <c r="G15" s="36"/>
      <c r="H15" s="36"/>
      <c r="I15" s="262"/>
      <c r="J15" s="262"/>
      <c r="K15" s="906"/>
      <c r="L15" s="906"/>
      <c r="M15" s="906"/>
      <c r="N15" s="906"/>
      <c r="O15" s="906"/>
      <c r="P15" s="906"/>
      <c r="Q15" s="36"/>
    </row>
    <row r="16" spans="1:17" ht="16.2" thickBot="1" x14ac:dyDescent="0.35">
      <c r="A16" s="42" t="s">
        <v>121</v>
      </c>
      <c r="B16" s="265" t="s">
        <v>225</v>
      </c>
      <c r="G16" s="36"/>
      <c r="H16" s="262"/>
      <c r="I16" s="36"/>
      <c r="J16" s="36"/>
      <c r="K16" s="36"/>
      <c r="L16" s="36"/>
      <c r="M16" s="36"/>
      <c r="N16" s="36"/>
      <c r="O16" s="55"/>
      <c r="P16" s="36"/>
      <c r="Q16" s="36"/>
    </row>
    <row r="17" spans="1:17" ht="15" thickBot="1" x14ac:dyDescent="0.35">
      <c r="B17" s="63"/>
      <c r="C17" s="94" t="str">
        <f>C$6</f>
        <v>Irradiated UO2</v>
      </c>
      <c r="D17" s="23" t="str">
        <f>D$6</f>
        <v>Irradiated MOX</v>
      </c>
      <c r="G17" s="36"/>
      <c r="H17" s="262"/>
      <c r="I17" s="36"/>
      <c r="J17" s="36"/>
      <c r="K17" s="36"/>
      <c r="L17" s="36"/>
      <c r="M17" s="36"/>
      <c r="N17" s="36"/>
      <c r="O17" s="55"/>
      <c r="P17" s="36"/>
      <c r="Q17" s="36"/>
    </row>
    <row r="18" spans="1:17" x14ac:dyDescent="0.3">
      <c r="B18" s="65" t="s">
        <v>221</v>
      </c>
      <c r="C18" s="899" t="s">
        <v>761</v>
      </c>
      <c r="D18" s="900"/>
      <c r="G18" s="36"/>
      <c r="H18" s="262"/>
      <c r="I18" s="36"/>
      <c r="J18" s="36"/>
      <c r="K18" s="36"/>
      <c r="L18" s="36"/>
      <c r="M18" s="36"/>
      <c r="N18" s="36"/>
      <c r="O18" s="36"/>
      <c r="P18" s="36"/>
      <c r="Q18" s="36"/>
    </row>
    <row r="19" spans="1:17" x14ac:dyDescent="0.3">
      <c r="A19" s="552"/>
      <c r="B19" s="494" t="s">
        <v>1086</v>
      </c>
      <c r="C19" s="536"/>
      <c r="D19" s="643"/>
      <c r="E19" s="552"/>
      <c r="G19" s="36"/>
      <c r="H19" s="262"/>
      <c r="I19" s="36"/>
      <c r="J19" s="36"/>
      <c r="K19" s="36"/>
      <c r="L19" s="36"/>
      <c r="M19" s="36"/>
      <c r="N19" s="36"/>
      <c r="O19" s="36"/>
      <c r="P19" s="36"/>
      <c r="Q19" s="36"/>
    </row>
    <row r="20" spans="1:17" x14ac:dyDescent="0.3">
      <c r="B20" s="100" t="s">
        <v>223</v>
      </c>
      <c r="C20" s="101"/>
      <c r="D20" s="278"/>
      <c r="G20" s="36"/>
      <c r="H20" s="262"/>
      <c r="I20" s="36"/>
      <c r="J20" s="36"/>
      <c r="K20" s="36"/>
      <c r="L20" s="36"/>
      <c r="M20" s="36"/>
      <c r="N20" s="36"/>
      <c r="O20" s="55"/>
      <c r="P20" s="36"/>
      <c r="Q20" s="36"/>
    </row>
    <row r="21" spans="1:17" x14ac:dyDescent="0.3">
      <c r="B21" s="65" t="s">
        <v>119</v>
      </c>
      <c r="C21" s="901" t="s">
        <v>762</v>
      </c>
      <c r="D21" s="902"/>
      <c r="G21" s="36"/>
      <c r="H21" s="262"/>
      <c r="I21" s="36"/>
      <c r="J21" s="36"/>
      <c r="K21" s="36"/>
      <c r="L21" s="36"/>
      <c r="M21" s="36"/>
      <c r="N21" s="36"/>
      <c r="O21" s="55"/>
      <c r="P21" s="36"/>
      <c r="Q21" s="36"/>
    </row>
    <row r="22" spans="1:17" x14ac:dyDescent="0.3">
      <c r="B22" s="100" t="s">
        <v>222</v>
      </c>
      <c r="C22" s="101"/>
      <c r="D22" s="278"/>
      <c r="G22" s="36"/>
      <c r="H22" s="262"/>
      <c r="I22" s="36"/>
      <c r="J22" s="36"/>
      <c r="K22" s="36"/>
      <c r="L22" s="36"/>
      <c r="M22" s="36"/>
      <c r="N22" s="36"/>
      <c r="O22" s="55"/>
      <c r="P22" s="36"/>
      <c r="Q22" s="36"/>
    </row>
    <row r="23" spans="1:17" x14ac:dyDescent="0.3">
      <c r="B23" s="100" t="s">
        <v>199</v>
      </c>
      <c r="C23" s="101"/>
      <c r="D23" s="278"/>
      <c r="G23" s="36"/>
      <c r="H23" s="262"/>
      <c r="I23" s="36"/>
      <c r="J23" s="36"/>
      <c r="K23" s="36"/>
      <c r="L23" s="36"/>
      <c r="M23" s="36"/>
      <c r="N23" s="36"/>
      <c r="O23" s="55"/>
      <c r="P23" s="36"/>
      <c r="Q23" s="36"/>
    </row>
    <row r="24" spans="1:17" x14ac:dyDescent="0.3">
      <c r="A24" s="552"/>
      <c r="B24" s="494" t="s">
        <v>879</v>
      </c>
      <c r="C24" s="536"/>
      <c r="D24" s="643"/>
      <c r="E24" s="552"/>
      <c r="G24" s="36"/>
      <c r="H24" s="262"/>
      <c r="I24" s="36"/>
      <c r="J24" s="36"/>
      <c r="K24" s="36"/>
      <c r="L24" s="36"/>
      <c r="M24" s="36"/>
      <c r="N24" s="36"/>
      <c r="O24" s="55"/>
      <c r="P24" s="36"/>
      <c r="Q24" s="36"/>
    </row>
    <row r="25" spans="1:17" x14ac:dyDescent="0.3">
      <c r="B25" s="65" t="s">
        <v>56</v>
      </c>
      <c r="C25" s="901" t="s">
        <v>763</v>
      </c>
      <c r="D25" s="902"/>
      <c r="G25" s="36"/>
      <c r="H25" s="36"/>
      <c r="I25" s="36"/>
      <c r="J25" s="36"/>
      <c r="K25" s="36"/>
      <c r="L25" s="36"/>
      <c r="M25" s="36"/>
      <c r="N25" s="36"/>
      <c r="O25" s="36"/>
      <c r="P25" s="36"/>
      <c r="Q25" s="36"/>
    </row>
    <row r="26" spans="1:17" s="18" customFormat="1" ht="18.600000000000001" thickBot="1" x14ac:dyDescent="0.35">
      <c r="A26" s="300"/>
      <c r="B26" s="66" t="s">
        <v>220</v>
      </c>
      <c r="C26" s="903" t="s">
        <v>764</v>
      </c>
      <c r="D26" s="904"/>
      <c r="E26" s="300"/>
      <c r="F26" s="47"/>
      <c r="G26" s="68"/>
      <c r="H26" s="68"/>
      <c r="I26" s="68"/>
      <c r="J26" s="68"/>
      <c r="K26" s="68"/>
      <c r="L26" s="68"/>
      <c r="M26" s="68"/>
      <c r="N26" s="68"/>
      <c r="O26" s="68"/>
      <c r="P26" s="68"/>
      <c r="Q26" s="68"/>
    </row>
    <row r="27" spans="1:17" x14ac:dyDescent="0.3">
      <c r="B27" s="43"/>
      <c r="C27" s="36"/>
      <c r="D27" s="36"/>
    </row>
    <row r="28" spans="1:17" x14ac:dyDescent="0.3">
      <c r="B28" s="43"/>
      <c r="C28" s="36"/>
      <c r="D28" s="36"/>
    </row>
    <row r="29" spans="1:17" ht="18.600000000000001" thickBot="1" x14ac:dyDescent="0.35">
      <c r="A29" s="42" t="s">
        <v>121</v>
      </c>
      <c r="B29" s="265" t="s">
        <v>226</v>
      </c>
      <c r="C29" s="18"/>
      <c r="D29" s="18"/>
      <c r="F29" s="48"/>
      <c r="G29" s="898"/>
      <c r="H29" s="898"/>
      <c r="I29" s="898"/>
    </row>
    <row r="30" spans="1:17" ht="18.600000000000001" thickBot="1" x14ac:dyDescent="0.35">
      <c r="B30" s="67"/>
      <c r="C30" s="94" t="str">
        <f>C$6</f>
        <v>Irradiated UO2</v>
      </c>
      <c r="D30" s="23" t="str">
        <f>D$6</f>
        <v>Irradiated MOX</v>
      </c>
      <c r="E30" s="18"/>
    </row>
    <row r="31" spans="1:17" x14ac:dyDescent="0.3">
      <c r="B31" s="29" t="s">
        <v>2</v>
      </c>
      <c r="C31" s="907" t="s">
        <v>27</v>
      </c>
      <c r="D31" s="908"/>
    </row>
    <row r="32" spans="1:17" ht="30" customHeight="1" x14ac:dyDescent="0.3">
      <c r="B32" s="53" t="s">
        <v>11</v>
      </c>
      <c r="C32" s="901" t="s">
        <v>1126</v>
      </c>
      <c r="D32" s="902"/>
    </row>
    <row r="33" spans="1:4" x14ac:dyDescent="0.3">
      <c r="B33" s="30" t="s">
        <v>12</v>
      </c>
      <c r="C33" s="901" t="s">
        <v>765</v>
      </c>
      <c r="D33" s="902"/>
    </row>
    <row r="34" spans="1:4" x14ac:dyDescent="0.3">
      <c r="B34" s="30" t="s">
        <v>23</v>
      </c>
      <c r="C34" s="901" t="s">
        <v>24</v>
      </c>
      <c r="D34" s="902"/>
    </row>
    <row r="35" spans="1:4" x14ac:dyDescent="0.3">
      <c r="B35" s="30" t="s">
        <v>4</v>
      </c>
      <c r="C35" s="901" t="s">
        <v>112</v>
      </c>
      <c r="D35" s="902"/>
    </row>
    <row r="36" spans="1:4" x14ac:dyDescent="0.3">
      <c r="B36" s="106" t="s">
        <v>3</v>
      </c>
      <c r="C36" s="101"/>
      <c r="D36" s="278"/>
    </row>
    <row r="37" spans="1:4" ht="15.75" customHeight="1" x14ac:dyDescent="0.3">
      <c r="B37" s="106" t="s">
        <v>229</v>
      </c>
      <c r="C37" s="101"/>
      <c r="D37" s="278"/>
    </row>
    <row r="38" spans="1:4" ht="15" thickBot="1" x14ac:dyDescent="0.35">
      <c r="B38" s="105" t="s">
        <v>220</v>
      </c>
      <c r="C38" s="903" t="s">
        <v>610</v>
      </c>
      <c r="D38" s="904"/>
    </row>
    <row r="39" spans="1:4" ht="15" customHeight="1" x14ac:dyDescent="0.3">
      <c r="B39" s="268"/>
    </row>
    <row r="40" spans="1:4" x14ac:dyDescent="0.3">
      <c r="B40" s="28"/>
    </row>
    <row r="41" spans="1:4" ht="16.2" thickBot="1" x14ac:dyDescent="0.35">
      <c r="A41" s="42" t="s">
        <v>121</v>
      </c>
      <c r="B41" s="265" t="s">
        <v>227</v>
      </c>
    </row>
    <row r="42" spans="1:4" ht="15" thickBot="1" x14ac:dyDescent="0.35">
      <c r="B42" s="67"/>
      <c r="C42" s="94" t="str">
        <f>C$6</f>
        <v>Irradiated UO2</v>
      </c>
      <c r="D42" s="23" t="str">
        <f>D$6</f>
        <v>Irradiated MOX</v>
      </c>
    </row>
    <row r="43" spans="1:4" x14ac:dyDescent="0.3">
      <c r="B43" s="29" t="s">
        <v>13</v>
      </c>
      <c r="C43" s="899" t="s">
        <v>58</v>
      </c>
      <c r="D43" s="900"/>
    </row>
    <row r="44" spans="1:4" x14ac:dyDescent="0.3">
      <c r="B44" s="537" t="s">
        <v>135</v>
      </c>
      <c r="C44" s="536"/>
      <c r="D44" s="643"/>
    </row>
    <row r="45" spans="1:4" x14ac:dyDescent="0.3">
      <c r="B45" s="537" t="s">
        <v>6</v>
      </c>
      <c r="C45" s="536"/>
      <c r="D45" s="643"/>
    </row>
    <row r="46" spans="1:4" x14ac:dyDescent="0.3">
      <c r="B46" s="537" t="s">
        <v>14</v>
      </c>
      <c r="C46" s="536"/>
      <c r="D46" s="643"/>
    </row>
    <row r="47" spans="1:4" x14ac:dyDescent="0.3">
      <c r="B47" s="537" t="s">
        <v>15</v>
      </c>
      <c r="C47" s="536"/>
      <c r="D47" s="643"/>
    </row>
    <row r="48" spans="1:4" x14ac:dyDescent="0.3">
      <c r="B48" s="96" t="s">
        <v>7</v>
      </c>
      <c r="C48" s="909" t="s">
        <v>766</v>
      </c>
      <c r="D48" s="910"/>
    </row>
    <row r="49" spans="1:4" ht="15" thickBot="1" x14ac:dyDescent="0.35">
      <c r="B49" s="127" t="s">
        <v>5</v>
      </c>
      <c r="C49" s="539"/>
      <c r="D49" s="538"/>
    </row>
    <row r="50" spans="1:4" x14ac:dyDescent="0.3">
      <c r="B50" s="43"/>
      <c r="C50" s="36"/>
      <c r="D50" s="36"/>
    </row>
    <row r="51" spans="1:4" x14ac:dyDescent="0.3">
      <c r="B51" s="43"/>
      <c r="C51" s="36"/>
      <c r="D51" s="36"/>
    </row>
    <row r="52" spans="1:4" ht="16.2" thickBot="1" x14ac:dyDescent="0.35">
      <c r="A52" s="42" t="s">
        <v>121</v>
      </c>
      <c r="B52" s="265" t="s">
        <v>230</v>
      </c>
      <c r="C52" s="36"/>
      <c r="D52" s="36"/>
    </row>
    <row r="53" spans="1:4" ht="15" thickBot="1" x14ac:dyDescent="0.35">
      <c r="B53" s="67"/>
      <c r="C53" s="94" t="str">
        <f>C$6</f>
        <v>Irradiated UO2</v>
      </c>
      <c r="D53" s="23" t="str">
        <f>D$6</f>
        <v>Irradiated MOX</v>
      </c>
    </row>
    <row r="54" spans="1:4" x14ac:dyDescent="0.3">
      <c r="B54" s="115" t="s">
        <v>34</v>
      </c>
      <c r="C54" s="116"/>
      <c r="D54" s="118"/>
    </row>
    <row r="55" spans="1:4" x14ac:dyDescent="0.3">
      <c r="B55" s="106" t="s">
        <v>130</v>
      </c>
      <c r="C55" s="101"/>
      <c r="D55" s="278"/>
    </row>
    <row r="56" spans="1:4" ht="15" thickBot="1" x14ac:dyDescent="0.35">
      <c r="B56" s="318" t="s">
        <v>131</v>
      </c>
      <c r="C56" s="939" t="s">
        <v>681</v>
      </c>
      <c r="D56" s="940"/>
    </row>
    <row r="57" spans="1:4" x14ac:dyDescent="0.3">
      <c r="B57" s="43"/>
      <c r="C57" s="36"/>
      <c r="D57" s="36"/>
    </row>
    <row r="59" spans="1:4" ht="16.2" thickBot="1" x14ac:dyDescent="0.35">
      <c r="A59" s="42" t="s">
        <v>121</v>
      </c>
      <c r="B59" s="265" t="s">
        <v>228</v>
      </c>
    </row>
    <row r="60" spans="1:4" ht="15" thickBot="1" x14ac:dyDescent="0.35">
      <c r="B60" s="67"/>
      <c r="C60" s="94" t="str">
        <f>C$6</f>
        <v>Irradiated UO2</v>
      </c>
      <c r="D60" s="23" t="str">
        <f>D$6</f>
        <v>Irradiated MOX</v>
      </c>
    </row>
    <row r="61" spans="1:4" x14ac:dyDescent="0.3">
      <c r="B61" s="29" t="s">
        <v>231</v>
      </c>
      <c r="C61" s="941" t="s">
        <v>30</v>
      </c>
      <c r="D61" s="942"/>
    </row>
    <row r="62" spans="1:4" x14ac:dyDescent="0.3">
      <c r="B62" s="537" t="s">
        <v>877</v>
      </c>
      <c r="C62" s="536"/>
      <c r="D62" s="643"/>
    </row>
    <row r="63" spans="1:4" x14ac:dyDescent="0.3">
      <c r="B63" s="30" t="s">
        <v>232</v>
      </c>
      <c r="C63" s="930"/>
      <c r="D63" s="938"/>
    </row>
    <row r="64" spans="1:4" x14ac:dyDescent="0.3">
      <c r="B64" s="496" t="s">
        <v>582</v>
      </c>
      <c r="C64" s="536"/>
      <c r="D64" s="643"/>
    </row>
    <row r="65" spans="1:5" x14ac:dyDescent="0.3">
      <c r="B65" s="95" t="s">
        <v>234</v>
      </c>
      <c r="C65" s="930" t="s">
        <v>767</v>
      </c>
      <c r="D65" s="938"/>
    </row>
    <row r="66" spans="1:5" x14ac:dyDescent="0.3">
      <c r="B66" s="496" t="s">
        <v>236</v>
      </c>
      <c r="C66" s="536"/>
      <c r="D66" s="643"/>
    </row>
    <row r="67" spans="1:5" x14ac:dyDescent="0.3">
      <c r="A67" s="552"/>
      <c r="B67" s="30" t="s">
        <v>823</v>
      </c>
      <c r="C67" s="930" t="s">
        <v>852</v>
      </c>
      <c r="D67" s="938"/>
      <c r="E67" s="552"/>
    </row>
    <row r="68" spans="1:5" x14ac:dyDescent="0.3">
      <c r="B68" s="30" t="s">
        <v>235</v>
      </c>
      <c r="C68" s="930" t="s">
        <v>768</v>
      </c>
      <c r="D68" s="938"/>
    </row>
    <row r="69" spans="1:5" x14ac:dyDescent="0.3">
      <c r="B69" s="30" t="s">
        <v>37</v>
      </c>
      <c r="C69" s="930" t="s">
        <v>198</v>
      </c>
      <c r="D69" s="938"/>
    </row>
    <row r="70" spans="1:5" x14ac:dyDescent="0.3">
      <c r="B70" s="537" t="s">
        <v>133</v>
      </c>
      <c r="C70" s="536"/>
      <c r="D70" s="643"/>
    </row>
    <row r="71" spans="1:5" ht="15" thickBot="1" x14ac:dyDescent="0.35">
      <c r="B71" s="127" t="s">
        <v>238</v>
      </c>
      <c r="C71" s="539"/>
      <c r="D71" s="538"/>
    </row>
  </sheetData>
  <sheetProtection algorithmName="SHA-512" hashValue="hURK9GqGmVakTWFtM5eIwc34kgoFSCrPVsgJeiENBMF53cmM011Ya/Rbttx5LaKbZkKPORWP+UtmO0hmEWhQ2Q==" saltValue="5/CnyUrX9jgynyLBjL1opA==" spinCount="100000" sheet="1" objects="1" scenarios="1"/>
  <mergeCells count="26">
    <mergeCell ref="C69:D69"/>
    <mergeCell ref="G29:I29"/>
    <mergeCell ref="C34:D34"/>
    <mergeCell ref="C35:D35"/>
    <mergeCell ref="C38:D38"/>
    <mergeCell ref="C48:D48"/>
    <mergeCell ref="C56:D56"/>
    <mergeCell ref="C61:D61"/>
    <mergeCell ref="C63:D63"/>
    <mergeCell ref="C65:D65"/>
    <mergeCell ref="C68:D68"/>
    <mergeCell ref="C33:D33"/>
    <mergeCell ref="C43:D43"/>
    <mergeCell ref="C67:D67"/>
    <mergeCell ref="M15:N15"/>
    <mergeCell ref="O15:P15"/>
    <mergeCell ref="C32:D32"/>
    <mergeCell ref="B2:C2"/>
    <mergeCell ref="G5:I5"/>
    <mergeCell ref="C13:D13"/>
    <mergeCell ref="K15:L15"/>
    <mergeCell ref="C18:D18"/>
    <mergeCell ref="C21:D21"/>
    <mergeCell ref="C25:D25"/>
    <mergeCell ref="C26:D26"/>
    <mergeCell ref="C31:D31"/>
  </mergeCells>
  <pageMargins left="0.7" right="0.7" top="0.75" bottom="0.75" header="0.3" footer="0.3"/>
  <pageSetup paperSize="9" orientation="portrait"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vt:i4>
      </vt:variant>
    </vt:vector>
  </HeadingPairs>
  <TitlesOfParts>
    <vt:vector size="29" baseType="lpstr">
      <vt:lpstr>Cover</vt:lpstr>
      <vt:lpstr>Read first</vt:lpstr>
      <vt:lpstr>SummaryTable</vt:lpstr>
      <vt:lpstr>DataProcessing</vt:lpstr>
      <vt:lpstr>1990_Wilson (a)</vt:lpstr>
      <vt:lpstr>1990_Wilson (b)</vt:lpstr>
      <vt:lpstr>1995_Gray</vt:lpstr>
      <vt:lpstr>1997_Forsyth</vt:lpstr>
      <vt:lpstr>1998_Serrano</vt:lpstr>
      <vt:lpstr>1999_Glatz</vt:lpstr>
      <vt:lpstr>1999_Gray</vt:lpstr>
      <vt:lpstr>1999_Loida</vt:lpstr>
      <vt:lpstr>2006_Quiñones</vt:lpstr>
      <vt:lpstr>2007_Kim</vt:lpstr>
      <vt:lpstr>2007_Roudil</vt:lpstr>
      <vt:lpstr>2009_Fors</vt:lpstr>
      <vt:lpstr>2009_Roudil</vt:lpstr>
      <vt:lpstr>2011_González-Robles</vt:lpstr>
      <vt:lpstr>2012_Jonhson</vt:lpstr>
      <vt:lpstr>2012_Serrano-Purroy</vt:lpstr>
      <vt:lpstr>2014_Martínez-Torrents</vt:lpstr>
      <vt:lpstr>2014_Serrano Purroy</vt:lpstr>
      <vt:lpstr>2014_González-Robles</vt:lpstr>
      <vt:lpstr>2014_Curti</vt:lpstr>
      <vt:lpstr>2014_Mennecart</vt:lpstr>
      <vt:lpstr>2014_Roth</vt:lpstr>
      <vt:lpstr>References</vt:lpstr>
      <vt:lpstr>DATOS</vt:lpstr>
      <vt:lpstr>TITULOS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Alba Valls</dc:creator>
  <cp:lastModifiedBy>Alba Valls</cp:lastModifiedBy>
  <cp:lastPrinted>2015-01-21T15:10:28Z</cp:lastPrinted>
  <dcterms:created xsi:type="dcterms:W3CDTF">2014-02-11T14:17:48Z</dcterms:created>
  <dcterms:modified xsi:type="dcterms:W3CDTF">2018-05-24T13:45:57Z</dcterms:modified>
</cp:coreProperties>
</file>